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6120" windowWidth="19230" windowHeight="6150" activeTab="14"/>
  </bookViews>
  <sheets>
    <sheet name="Colofon" sheetId="672" r:id="rId1"/>
    <sheet name="Tabellen" sheetId="673" r:id="rId2"/>
    <sheet name=" 1" sheetId="845" r:id="rId3"/>
    <sheet name=" 2" sheetId="846" r:id="rId4"/>
    <sheet name=" 3" sheetId="847" r:id="rId5"/>
    <sheet name=" 4" sheetId="848" r:id="rId6"/>
    <sheet name=" 5" sheetId="849" r:id="rId7"/>
    <sheet name=" 6" sheetId="850" r:id="rId8"/>
    <sheet name=" 7" sheetId="851" r:id="rId9"/>
    <sheet name=" 8" sheetId="852" r:id="rId10"/>
    <sheet name=" 9" sheetId="853" r:id="rId11"/>
    <sheet name=" 10" sheetId="854" r:id="rId12"/>
    <sheet name=" 11" sheetId="855" r:id="rId13"/>
    <sheet name=" 12" sheetId="856" r:id="rId14"/>
    <sheet name=" 13" sheetId="857" r:id="rId15"/>
    <sheet name=" 15" sheetId="859" r:id="rId16"/>
    <sheet name=" 16" sheetId="860" r:id="rId17"/>
    <sheet name=" 19" sheetId="863" r:id="rId18"/>
    <sheet name=" 20" sheetId="864" r:id="rId19"/>
    <sheet name=" 21" sheetId="865" r:id="rId20"/>
    <sheet name=" 24" sheetId="868" r:id="rId21"/>
    <sheet name=" 27" sheetId="871" r:id="rId22"/>
    <sheet name=" 28" sheetId="872" r:id="rId23"/>
    <sheet name=" 29" sheetId="873" r:id="rId24"/>
    <sheet name=" 32" sheetId="876" r:id="rId25"/>
    <sheet name=" 33" sheetId="877" r:id="rId26"/>
    <sheet name=" 34" sheetId="878" r:id="rId27"/>
    <sheet name=" 35" sheetId="879" r:id="rId28"/>
    <sheet name=" 36" sheetId="880" r:id="rId29"/>
    <sheet name=" 37" sheetId="881" r:id="rId30"/>
    <sheet name=" 38" sheetId="882" r:id="rId31"/>
    <sheet name=" 39" sheetId="883" r:id="rId32"/>
    <sheet name=" 40" sheetId="884" r:id="rId33"/>
    <sheet name=" 41" sheetId="885" r:id="rId34"/>
    <sheet name=" 43" sheetId="887" r:id="rId35"/>
    <sheet name=" 44" sheetId="888" r:id="rId36"/>
    <sheet name=" 45" sheetId="889" r:id="rId37"/>
    <sheet name=" 46" sheetId="890" r:id="rId38"/>
    <sheet name=" 47" sheetId="891" r:id="rId39"/>
    <sheet name=" 48" sheetId="892" r:id="rId40"/>
    <sheet name=" 49" sheetId="893" r:id="rId41"/>
    <sheet name=" 50" sheetId="894" r:id="rId42"/>
    <sheet name=" 51" sheetId="895" r:id="rId43"/>
    <sheet name=" 52" sheetId="896" r:id="rId44"/>
    <sheet name=" 53" sheetId="897" r:id="rId45"/>
    <sheet name=" 55" sheetId="899" r:id="rId46"/>
    <sheet name=" 56" sheetId="900" r:id="rId47"/>
    <sheet name=" 57" sheetId="901" r:id="rId48"/>
    <sheet name=" 58" sheetId="902" r:id="rId49"/>
  </sheets>
  <calcPr calcId="145621"/>
</workbook>
</file>

<file path=xl/calcChain.xml><?xml version="1.0" encoding="utf-8"?>
<calcChain xmlns="http://schemas.openxmlformats.org/spreadsheetml/2006/main">
  <c r="C23" i="902" l="1"/>
  <c r="D136" i="902"/>
  <c r="AR129" i="902"/>
  <c r="AQ129" i="902"/>
  <c r="AP129" i="902"/>
  <c r="AO129" i="902"/>
  <c r="AN129" i="902"/>
  <c r="AM129" i="902"/>
  <c r="AL129" i="902"/>
  <c r="AK129" i="902"/>
  <c r="AJ129" i="902"/>
  <c r="AI129" i="902"/>
  <c r="AH129" i="902"/>
  <c r="AG129" i="902"/>
  <c r="AF129" i="902"/>
  <c r="AE129" i="902"/>
  <c r="AD129" i="902"/>
  <c r="AC129" i="902"/>
  <c r="AB129" i="902"/>
  <c r="AA129" i="902"/>
  <c r="Z129" i="902"/>
  <c r="Y129" i="902"/>
  <c r="X129" i="902"/>
  <c r="W129" i="902"/>
  <c r="V129" i="902"/>
  <c r="U129" i="902"/>
  <c r="T129" i="902"/>
  <c r="AR122" i="902"/>
  <c r="AQ122" i="902"/>
  <c r="AP122" i="902"/>
  <c r="AO122" i="902"/>
  <c r="AN122" i="902"/>
  <c r="AM122" i="902"/>
  <c r="AL122" i="902"/>
  <c r="AK122" i="902"/>
  <c r="AJ122" i="902"/>
  <c r="AI122" i="902"/>
  <c r="AH122" i="902"/>
  <c r="AG122" i="902"/>
  <c r="AF122" i="902"/>
  <c r="AE122" i="902"/>
  <c r="AD122" i="902"/>
  <c r="AC122" i="902"/>
  <c r="AB122" i="902"/>
  <c r="AA122" i="902"/>
  <c r="Z122" i="902"/>
  <c r="Y122" i="902"/>
  <c r="X122" i="902"/>
  <c r="W122" i="902"/>
  <c r="V122" i="902"/>
  <c r="U122" i="902"/>
  <c r="T122" i="902"/>
  <c r="AR121" i="902"/>
  <c r="AQ121" i="902"/>
  <c r="AP121" i="902"/>
  <c r="AO121" i="902"/>
  <c r="AN121" i="902"/>
  <c r="AM121" i="902"/>
  <c r="AL121" i="902"/>
  <c r="AK121" i="902"/>
  <c r="AJ121" i="902"/>
  <c r="AI121" i="902"/>
  <c r="AH121" i="902"/>
  <c r="AG121" i="902"/>
  <c r="AF121" i="902"/>
  <c r="AE121" i="902"/>
  <c r="AD121" i="902"/>
  <c r="AC121" i="902"/>
  <c r="AB121" i="902"/>
  <c r="AA121" i="902"/>
  <c r="Z121" i="902"/>
  <c r="Y121" i="902"/>
  <c r="X121" i="902"/>
  <c r="W121" i="902"/>
  <c r="V121" i="902"/>
  <c r="U121" i="902"/>
  <c r="T121" i="902"/>
  <c r="AR120" i="902"/>
  <c r="AQ120" i="902"/>
  <c r="AP120" i="902"/>
  <c r="AO120" i="902"/>
  <c r="AN120" i="902"/>
  <c r="AM120" i="902"/>
  <c r="AL120" i="902"/>
  <c r="AK120" i="902"/>
  <c r="AJ120" i="902"/>
  <c r="AI120" i="902"/>
  <c r="AH120" i="902"/>
  <c r="AG120" i="902"/>
  <c r="AF120" i="902"/>
  <c r="AE120" i="902"/>
  <c r="AD120" i="902"/>
  <c r="AC120" i="902"/>
  <c r="AB120" i="902"/>
  <c r="AA120" i="902"/>
  <c r="Z120" i="902"/>
  <c r="Y120" i="902"/>
  <c r="X120" i="902"/>
  <c r="W120" i="902"/>
  <c r="V120" i="902"/>
  <c r="U120" i="902"/>
  <c r="T120" i="902"/>
  <c r="AR112" i="902"/>
  <c r="AQ112" i="902"/>
  <c r="AP112" i="902"/>
  <c r="AO112" i="902"/>
  <c r="AN112" i="902"/>
  <c r="AM112" i="902"/>
  <c r="AL112" i="902"/>
  <c r="AK112" i="902"/>
  <c r="AJ112" i="902"/>
  <c r="AI112" i="902"/>
  <c r="AH112" i="902"/>
  <c r="AG112" i="902"/>
  <c r="AF112" i="902"/>
  <c r="AE112" i="902"/>
  <c r="AD112" i="902"/>
  <c r="AC112" i="902"/>
  <c r="AB112" i="902"/>
  <c r="AA112" i="902"/>
  <c r="Z112" i="902"/>
  <c r="Y112" i="902"/>
  <c r="X112" i="902"/>
  <c r="W112" i="902"/>
  <c r="V112" i="902"/>
  <c r="U112" i="902"/>
  <c r="T112" i="902"/>
  <c r="S112" i="902"/>
  <c r="R112" i="902"/>
  <c r="Q112" i="902"/>
  <c r="P112" i="902"/>
  <c r="O112" i="902"/>
  <c r="N112" i="902"/>
  <c r="M112" i="902"/>
  <c r="L112" i="902"/>
  <c r="K112" i="902"/>
  <c r="J112" i="902"/>
  <c r="I112" i="902"/>
  <c r="H112" i="902"/>
  <c r="G112" i="902"/>
  <c r="F112" i="902"/>
  <c r="E112" i="902"/>
  <c r="AR110" i="902"/>
  <c r="AN110" i="902"/>
  <c r="AJ110" i="902"/>
  <c r="AF110" i="902"/>
  <c r="AB110" i="902"/>
  <c r="X110" i="902"/>
  <c r="T110" i="902"/>
  <c r="P110" i="902"/>
  <c r="L110" i="902"/>
  <c r="H110" i="902"/>
  <c r="F110" i="902"/>
  <c r="AR109" i="902"/>
  <c r="AP109" i="902"/>
  <c r="AN109" i="902"/>
  <c r="AL109" i="902"/>
  <c r="AJ109" i="902"/>
  <c r="AH109" i="902"/>
  <c r="AF109" i="902"/>
  <c r="AD109" i="902"/>
  <c r="AB109" i="902"/>
  <c r="Z109" i="902"/>
  <c r="X109" i="902"/>
  <c r="V109" i="902"/>
  <c r="T109" i="902"/>
  <c r="R109" i="902"/>
  <c r="P109" i="902"/>
  <c r="N109" i="902"/>
  <c r="L109" i="902"/>
  <c r="J109" i="902"/>
  <c r="H109" i="902"/>
  <c r="F109" i="902"/>
  <c r="AR108" i="902"/>
  <c r="AP108" i="902"/>
  <c r="AN108" i="902"/>
  <c r="AL108" i="902"/>
  <c r="AJ108" i="902"/>
  <c r="AH108" i="902"/>
  <c r="AF108" i="902"/>
  <c r="AD108" i="902"/>
  <c r="AB108" i="902"/>
  <c r="Z108" i="902"/>
  <c r="X108" i="902"/>
  <c r="V108" i="902"/>
  <c r="T108" i="902"/>
  <c r="R108" i="902"/>
  <c r="P108" i="902"/>
  <c r="N108" i="902"/>
  <c r="L108" i="902"/>
  <c r="J108" i="902"/>
  <c r="H108" i="902"/>
  <c r="F108" i="902"/>
  <c r="AR107" i="902"/>
  <c r="AQ107" i="902"/>
  <c r="AP107" i="902"/>
  <c r="AO107" i="902"/>
  <c r="AN107" i="902"/>
  <c r="AM107" i="902"/>
  <c r="AL107" i="902"/>
  <c r="AK107" i="902"/>
  <c r="AJ107" i="902"/>
  <c r="AI107" i="902"/>
  <c r="AH107" i="902"/>
  <c r="AG107" i="902"/>
  <c r="AF107" i="902"/>
  <c r="AE107" i="902"/>
  <c r="AD107" i="902"/>
  <c r="AC107" i="902"/>
  <c r="AB107" i="902"/>
  <c r="AA107" i="902"/>
  <c r="Z107" i="902"/>
  <c r="Y107" i="902"/>
  <c r="X107" i="902"/>
  <c r="W107" i="902"/>
  <c r="V107" i="902"/>
  <c r="U107" i="902"/>
  <c r="T107" i="902"/>
  <c r="P107" i="902"/>
  <c r="J107" i="902"/>
  <c r="H107" i="902"/>
  <c r="AR106" i="902"/>
  <c r="AQ106" i="902"/>
  <c r="AQ117" i="902" s="1"/>
  <c r="AP106" i="902"/>
  <c r="AP117" i="902" s="1"/>
  <c r="AO106" i="902"/>
  <c r="AO117" i="902" s="1"/>
  <c r="AN106" i="902"/>
  <c r="AM106" i="902"/>
  <c r="AM117" i="902" s="1"/>
  <c r="AL106" i="902"/>
  <c r="AL117" i="902" s="1"/>
  <c r="AK106" i="902"/>
  <c r="AK117" i="902" s="1"/>
  <c r="AJ106" i="902"/>
  <c r="AI106" i="902"/>
  <c r="AI117" i="902" s="1"/>
  <c r="AH106" i="902"/>
  <c r="AH117" i="902" s="1"/>
  <c r="AG106" i="902"/>
  <c r="AG117" i="902" s="1"/>
  <c r="AF106" i="902"/>
  <c r="AE106" i="902"/>
  <c r="AE117" i="902" s="1"/>
  <c r="AD106" i="902"/>
  <c r="AD117" i="902" s="1"/>
  <c r="AC106" i="902"/>
  <c r="AC117" i="902" s="1"/>
  <c r="AB106" i="902"/>
  <c r="AA106" i="902"/>
  <c r="AA117" i="902" s="1"/>
  <c r="Z106" i="902"/>
  <c r="Z117" i="902" s="1"/>
  <c r="Y106" i="902"/>
  <c r="Y117" i="902" s="1"/>
  <c r="X106" i="902"/>
  <c r="W106" i="902"/>
  <c r="W117" i="902" s="1"/>
  <c r="V106" i="902"/>
  <c r="V117" i="902" s="1"/>
  <c r="U106" i="902"/>
  <c r="U117" i="902" s="1"/>
  <c r="T106" i="902"/>
  <c r="AR99" i="902"/>
  <c r="AQ99" i="902"/>
  <c r="AP99" i="902"/>
  <c r="AO99" i="902"/>
  <c r="AN99" i="902"/>
  <c r="AM99" i="902"/>
  <c r="AL99" i="902"/>
  <c r="AK99" i="902"/>
  <c r="AJ99" i="902"/>
  <c r="AI99" i="902"/>
  <c r="AH99" i="902"/>
  <c r="AG99" i="902"/>
  <c r="AF99" i="902"/>
  <c r="AF103" i="902" s="1"/>
  <c r="AE99" i="902"/>
  <c r="AD99" i="902"/>
  <c r="AC99" i="902"/>
  <c r="AB99" i="902"/>
  <c r="AA99" i="902"/>
  <c r="Z99" i="902"/>
  <c r="Y99" i="902"/>
  <c r="X99" i="902"/>
  <c r="W99" i="902"/>
  <c r="V99" i="902"/>
  <c r="U99" i="902"/>
  <c r="T99" i="902"/>
  <c r="AR97" i="902"/>
  <c r="AQ97" i="902"/>
  <c r="AP97" i="902"/>
  <c r="AO97" i="902"/>
  <c r="AN97" i="902"/>
  <c r="AM97" i="902"/>
  <c r="AL97" i="902"/>
  <c r="AK97" i="902"/>
  <c r="AJ97" i="902"/>
  <c r="AI97" i="902"/>
  <c r="AH97" i="902"/>
  <c r="AG97" i="902"/>
  <c r="AF97" i="902"/>
  <c r="AE97" i="902"/>
  <c r="AD97" i="902"/>
  <c r="AC97" i="902"/>
  <c r="AB97" i="902"/>
  <c r="AA97" i="902"/>
  <c r="Z97" i="902"/>
  <c r="Y97" i="902"/>
  <c r="X97" i="902"/>
  <c r="W97" i="902"/>
  <c r="V97" i="902"/>
  <c r="U97" i="902"/>
  <c r="T97" i="902"/>
  <c r="S97" i="902"/>
  <c r="R97" i="902"/>
  <c r="Q97" i="902"/>
  <c r="P97" i="902"/>
  <c r="O97" i="902"/>
  <c r="N97" i="902"/>
  <c r="M97" i="902"/>
  <c r="L97" i="902"/>
  <c r="K97" i="902"/>
  <c r="J97" i="902"/>
  <c r="I97" i="902"/>
  <c r="H97" i="902"/>
  <c r="G97" i="902"/>
  <c r="F97" i="902"/>
  <c r="E97" i="902"/>
  <c r="AR95" i="902"/>
  <c r="AR102" i="902" s="1"/>
  <c r="AQ95" i="902"/>
  <c r="AQ102" i="902" s="1"/>
  <c r="AP95" i="902"/>
  <c r="AP102" i="902" s="1"/>
  <c r="AO95" i="902"/>
  <c r="AO102" i="902" s="1"/>
  <c r="AN95" i="902"/>
  <c r="AN102" i="902" s="1"/>
  <c r="AM95" i="902"/>
  <c r="AM102" i="902" s="1"/>
  <c r="AL95" i="902"/>
  <c r="AL102" i="902" s="1"/>
  <c r="AK95" i="902"/>
  <c r="AK102" i="902" s="1"/>
  <c r="AJ95" i="902"/>
  <c r="AJ102" i="902" s="1"/>
  <c r="AI95" i="902"/>
  <c r="AI102" i="902" s="1"/>
  <c r="AH95" i="902"/>
  <c r="AH102" i="902" s="1"/>
  <c r="AG95" i="902"/>
  <c r="AG102" i="902" s="1"/>
  <c r="AF95" i="902"/>
  <c r="AF102" i="902" s="1"/>
  <c r="AE95" i="902"/>
  <c r="AE102" i="902" s="1"/>
  <c r="AD95" i="902"/>
  <c r="AD102" i="902" s="1"/>
  <c r="AC95" i="902"/>
  <c r="AC102" i="902" s="1"/>
  <c r="AB95" i="902"/>
  <c r="AB102" i="902" s="1"/>
  <c r="AA95" i="902"/>
  <c r="AA102" i="902" s="1"/>
  <c r="Z95" i="902"/>
  <c r="Z102" i="902" s="1"/>
  <c r="Y95" i="902"/>
  <c r="Y102" i="902" s="1"/>
  <c r="X95" i="902"/>
  <c r="X102" i="902" s="1"/>
  <c r="W95" i="902"/>
  <c r="W102" i="902" s="1"/>
  <c r="V95" i="902"/>
  <c r="V102" i="902" s="1"/>
  <c r="U95" i="902"/>
  <c r="U102" i="902" s="1"/>
  <c r="T95" i="902"/>
  <c r="T102" i="902" s="1"/>
  <c r="AR93" i="902"/>
  <c r="AR101" i="902" s="1"/>
  <c r="AQ93" i="902"/>
  <c r="AQ101" i="902" s="1"/>
  <c r="AP93" i="902"/>
  <c r="AP101" i="902" s="1"/>
  <c r="AO93" i="902"/>
  <c r="AO101" i="902" s="1"/>
  <c r="AN93" i="902"/>
  <c r="AN101" i="902" s="1"/>
  <c r="AM93" i="902"/>
  <c r="AM101" i="902" s="1"/>
  <c r="AL93" i="902"/>
  <c r="AL101" i="902" s="1"/>
  <c r="AK93" i="902"/>
  <c r="AK101" i="902" s="1"/>
  <c r="AJ93" i="902"/>
  <c r="AJ101" i="902" s="1"/>
  <c r="AI93" i="902"/>
  <c r="AI101" i="902" s="1"/>
  <c r="AH93" i="902"/>
  <c r="AH101" i="902" s="1"/>
  <c r="AG93" i="902"/>
  <c r="AG101" i="902" s="1"/>
  <c r="AF93" i="902"/>
  <c r="AF101" i="902" s="1"/>
  <c r="AE93" i="902"/>
  <c r="AE101" i="902" s="1"/>
  <c r="AD93" i="902"/>
  <c r="AD101" i="902" s="1"/>
  <c r="AC93" i="902"/>
  <c r="AC101" i="902" s="1"/>
  <c r="AB93" i="902"/>
  <c r="AB101" i="902" s="1"/>
  <c r="AA93" i="902"/>
  <c r="AA101" i="902" s="1"/>
  <c r="Z93" i="902"/>
  <c r="Z101" i="902" s="1"/>
  <c r="Y93" i="902"/>
  <c r="Y101" i="902" s="1"/>
  <c r="X93" i="902"/>
  <c r="X101" i="902" s="1"/>
  <c r="W93" i="902"/>
  <c r="W101" i="902" s="1"/>
  <c r="V93" i="902"/>
  <c r="V101" i="902" s="1"/>
  <c r="U93" i="902"/>
  <c r="U101" i="902" s="1"/>
  <c r="T93" i="902"/>
  <c r="T101" i="902" s="1"/>
  <c r="AR90" i="902"/>
  <c r="AQ90" i="902"/>
  <c r="AP90" i="902"/>
  <c r="AP110" i="902" s="1"/>
  <c r="AO90" i="902"/>
  <c r="AN90" i="902"/>
  <c r="AM90" i="902"/>
  <c r="AL90" i="902"/>
  <c r="AL110" i="902" s="1"/>
  <c r="AK90" i="902"/>
  <c r="AJ90" i="902"/>
  <c r="AI90" i="902"/>
  <c r="AH90" i="902"/>
  <c r="AH110" i="902" s="1"/>
  <c r="AG90" i="902"/>
  <c r="AF90" i="902"/>
  <c r="AE90" i="902"/>
  <c r="AD90" i="902"/>
  <c r="AD110" i="902" s="1"/>
  <c r="AC90" i="902"/>
  <c r="AB90" i="902"/>
  <c r="AA90" i="902"/>
  <c r="Z90" i="902"/>
  <c r="Z110" i="902" s="1"/>
  <c r="Y90" i="902"/>
  <c r="X90" i="902"/>
  <c r="W90" i="902"/>
  <c r="V90" i="902"/>
  <c r="V110" i="902" s="1"/>
  <c r="U90" i="902"/>
  <c r="T90" i="902"/>
  <c r="S90" i="902"/>
  <c r="R90" i="902"/>
  <c r="R110" i="902" s="1"/>
  <c r="Q90" i="902"/>
  <c r="P90" i="902"/>
  <c r="O90" i="902"/>
  <c r="N90" i="902"/>
  <c r="N110" i="902" s="1"/>
  <c r="M90" i="902"/>
  <c r="L90" i="902"/>
  <c r="K90" i="902"/>
  <c r="J90" i="902"/>
  <c r="J110" i="902" s="1"/>
  <c r="I90" i="902"/>
  <c r="H90" i="902"/>
  <c r="G90" i="902"/>
  <c r="F90" i="902"/>
  <c r="E90" i="902"/>
  <c r="C73" i="902"/>
  <c r="D134" i="902" s="1"/>
  <c r="C67" i="902"/>
  <c r="C46" i="902"/>
  <c r="R107" i="902" s="1"/>
  <c r="C40" i="902"/>
  <c r="C34" i="902"/>
  <c r="D133" i="902" s="1"/>
  <c r="C22" i="902"/>
  <c r="Q95" i="902" s="1"/>
  <c r="Q102" i="902" s="1"/>
  <c r="C20" i="902"/>
  <c r="C14" i="902"/>
  <c r="C7" i="902"/>
  <c r="A1" i="902"/>
  <c r="B12" i="673"/>
  <c r="F12" i="673"/>
  <c r="H12" i="673"/>
  <c r="V123" i="902" l="1"/>
  <c r="Z123" i="902"/>
  <c r="AD123" i="902"/>
  <c r="AH123" i="902"/>
  <c r="AL123" i="902"/>
  <c r="AP123" i="902"/>
  <c r="T123" i="902"/>
  <c r="X123" i="902"/>
  <c r="AB123" i="902"/>
  <c r="AF123" i="902"/>
  <c r="AJ123" i="902"/>
  <c r="AN123" i="902"/>
  <c r="AR123" i="902"/>
  <c r="C21" i="902"/>
  <c r="N93" i="902" s="1"/>
  <c r="N101" i="902" s="1"/>
  <c r="U103" i="902"/>
  <c r="Y103" i="902"/>
  <c r="AC103" i="902"/>
  <c r="AC104" i="902" s="1"/>
  <c r="AG103" i="902"/>
  <c r="AK103" i="902"/>
  <c r="AO103" i="902"/>
  <c r="AO104" i="902" s="1"/>
  <c r="U104" i="902"/>
  <c r="Y104" i="902"/>
  <c r="AG104" i="902"/>
  <c r="AK104" i="902"/>
  <c r="X103" i="902"/>
  <c r="AN103" i="902"/>
  <c r="AN104" i="902" s="1"/>
  <c r="W103" i="902"/>
  <c r="W104" i="902" s="1"/>
  <c r="AA103" i="902"/>
  <c r="AA104" i="902" s="1"/>
  <c r="AE103" i="902"/>
  <c r="AE104" i="902" s="1"/>
  <c r="AI103" i="902"/>
  <c r="AI104" i="902" s="1"/>
  <c r="AM103" i="902"/>
  <c r="AM104" i="902" s="1"/>
  <c r="AQ103" i="902"/>
  <c r="AQ104" i="902" s="1"/>
  <c r="X104" i="902"/>
  <c r="AF104" i="902"/>
  <c r="V103" i="902"/>
  <c r="V104" i="902" s="1"/>
  <c r="Z103" i="902"/>
  <c r="AD103" i="902"/>
  <c r="AD104" i="902" s="1"/>
  <c r="AH103" i="902"/>
  <c r="AH104" i="902" s="1"/>
  <c r="AL103" i="902"/>
  <c r="AL111" i="902" s="1"/>
  <c r="AP103" i="902"/>
  <c r="T103" i="902"/>
  <c r="T111" i="902" s="1"/>
  <c r="AB103" i="902"/>
  <c r="AB104" i="902" s="1"/>
  <c r="AJ103" i="902"/>
  <c r="AJ104" i="902" s="1"/>
  <c r="AR103" i="902"/>
  <c r="Z104" i="902"/>
  <c r="AP104" i="902"/>
  <c r="L95" i="902"/>
  <c r="L102" i="902" s="1"/>
  <c r="F95" i="902"/>
  <c r="F102" i="902" s="1"/>
  <c r="N95" i="902"/>
  <c r="N102" i="902" s="1"/>
  <c r="U123" i="902"/>
  <c r="Y123" i="902"/>
  <c r="AC123" i="902"/>
  <c r="AG123" i="902"/>
  <c r="AK123" i="902"/>
  <c r="AO123" i="902"/>
  <c r="X111" i="902"/>
  <c r="AB111" i="902"/>
  <c r="AR111" i="902"/>
  <c r="AF111" i="902"/>
  <c r="H95" i="902"/>
  <c r="H102" i="902" s="1"/>
  <c r="P95" i="902"/>
  <c r="P102" i="902" s="1"/>
  <c r="AN111" i="902"/>
  <c r="J95" i="902"/>
  <c r="J102" i="902" s="1"/>
  <c r="R95" i="902"/>
  <c r="R102" i="902" s="1"/>
  <c r="W123" i="902"/>
  <c r="AA123" i="902"/>
  <c r="AE123" i="902"/>
  <c r="AI123" i="902"/>
  <c r="AM123" i="902"/>
  <c r="AQ123" i="902"/>
  <c r="K110" i="902"/>
  <c r="K109" i="902"/>
  <c r="K108" i="902"/>
  <c r="K107" i="902"/>
  <c r="S110" i="902"/>
  <c r="S109" i="902"/>
  <c r="S108" i="902"/>
  <c r="S107" i="902"/>
  <c r="AA110" i="902"/>
  <c r="AA109" i="902"/>
  <c r="AA108" i="902"/>
  <c r="AE110" i="902"/>
  <c r="AE109" i="902"/>
  <c r="AE108" i="902"/>
  <c r="AE111" i="902" s="1"/>
  <c r="AI110" i="902"/>
  <c r="AI109" i="902"/>
  <c r="AI108" i="902"/>
  <c r="AQ110" i="902"/>
  <c r="AQ109" i="902"/>
  <c r="AQ108" i="902"/>
  <c r="D139" i="902"/>
  <c r="Q120" i="902"/>
  <c r="M120" i="902"/>
  <c r="I120" i="902"/>
  <c r="E120" i="902"/>
  <c r="S120" i="902"/>
  <c r="O120" i="902"/>
  <c r="K120" i="902"/>
  <c r="G120" i="902"/>
  <c r="L120" i="902"/>
  <c r="P120" i="902"/>
  <c r="H120" i="902"/>
  <c r="J120" i="902"/>
  <c r="R120" i="902"/>
  <c r="N120" i="902"/>
  <c r="D91" i="902"/>
  <c r="F120" i="902"/>
  <c r="Z111" i="902"/>
  <c r="AP111" i="902"/>
  <c r="Q99" i="902"/>
  <c r="Q103" i="902" s="1"/>
  <c r="M99" i="902"/>
  <c r="M103" i="902" s="1"/>
  <c r="I99" i="902"/>
  <c r="I103" i="902" s="1"/>
  <c r="E99" i="902"/>
  <c r="E103" i="902" s="1"/>
  <c r="S99" i="902"/>
  <c r="S103" i="902" s="1"/>
  <c r="O99" i="902"/>
  <c r="O103" i="902" s="1"/>
  <c r="K99" i="902"/>
  <c r="K103" i="902" s="1"/>
  <c r="G99" i="902"/>
  <c r="G103" i="902" s="1"/>
  <c r="N99" i="902"/>
  <c r="N103" i="902" s="1"/>
  <c r="F99" i="902"/>
  <c r="F103" i="902" s="1"/>
  <c r="R99" i="902"/>
  <c r="R103" i="902" s="1"/>
  <c r="H99" i="902"/>
  <c r="H103" i="902" s="1"/>
  <c r="L99" i="902"/>
  <c r="L103" i="902" s="1"/>
  <c r="J99" i="902"/>
  <c r="J103" i="902" s="1"/>
  <c r="P99" i="902"/>
  <c r="P103" i="902" s="1"/>
  <c r="AR104" i="902"/>
  <c r="G110" i="902"/>
  <c r="G109" i="902"/>
  <c r="G108" i="902"/>
  <c r="G107" i="902"/>
  <c r="O110" i="902"/>
  <c r="O109" i="902"/>
  <c r="O108" i="902"/>
  <c r="O107" i="902"/>
  <c r="W110" i="902"/>
  <c r="W109" i="902"/>
  <c r="W108" i="902"/>
  <c r="AM110" i="902"/>
  <c r="AM109" i="902"/>
  <c r="AM108" i="902"/>
  <c r="AM111" i="902" s="1"/>
  <c r="Q93" i="902"/>
  <c r="Q101" i="902" s="1"/>
  <c r="I93" i="902"/>
  <c r="I101" i="902" s="1"/>
  <c r="E93" i="902"/>
  <c r="E101" i="902" s="1"/>
  <c r="S93" i="902"/>
  <c r="S101" i="902" s="1"/>
  <c r="K93" i="902"/>
  <c r="K101" i="902" s="1"/>
  <c r="G93" i="902"/>
  <c r="G101" i="902" s="1"/>
  <c r="R93" i="902"/>
  <c r="R101" i="902" s="1"/>
  <c r="H93" i="902"/>
  <c r="H101" i="902" s="1"/>
  <c r="P93" i="902"/>
  <c r="P101" i="902" s="1"/>
  <c r="W111" i="902"/>
  <c r="E110" i="902"/>
  <c r="E109" i="902"/>
  <c r="E108" i="902"/>
  <c r="E107" i="902"/>
  <c r="M110" i="902"/>
  <c r="M109" i="902"/>
  <c r="M108" i="902"/>
  <c r="M107" i="902"/>
  <c r="Q110" i="902"/>
  <c r="Q109" i="902"/>
  <c r="Q108" i="902"/>
  <c r="Q107" i="902"/>
  <c r="U110" i="902"/>
  <c r="U109" i="902"/>
  <c r="U108" i="902"/>
  <c r="U111" i="902" s="1"/>
  <c r="Y110" i="902"/>
  <c r="Y109" i="902"/>
  <c r="Y108" i="902"/>
  <c r="Y111" i="902" s="1"/>
  <c r="AC110" i="902"/>
  <c r="AC109" i="902"/>
  <c r="AC108" i="902"/>
  <c r="AG110" i="902"/>
  <c r="AG109" i="902"/>
  <c r="AG108" i="902"/>
  <c r="AK110" i="902"/>
  <c r="AK109" i="902"/>
  <c r="AK108" i="902"/>
  <c r="AK111" i="902" s="1"/>
  <c r="AO110" i="902"/>
  <c r="AO109" i="902"/>
  <c r="AO108" i="902"/>
  <c r="AO111" i="902" s="1"/>
  <c r="T117" i="902"/>
  <c r="X117" i="902"/>
  <c r="AB117" i="902"/>
  <c r="AF117" i="902"/>
  <c r="AJ117" i="902"/>
  <c r="AN117" i="902"/>
  <c r="AR117" i="902"/>
  <c r="L107" i="902"/>
  <c r="AQ111" i="902"/>
  <c r="I110" i="902"/>
  <c r="I109" i="902"/>
  <c r="I108" i="902"/>
  <c r="I107" i="902"/>
  <c r="AC111" i="902"/>
  <c r="AG111" i="902"/>
  <c r="F107" i="902"/>
  <c r="N107" i="902"/>
  <c r="D135" i="902"/>
  <c r="G95" i="902"/>
  <c r="G102" i="902" s="1"/>
  <c r="K95" i="902"/>
  <c r="K102" i="902" s="1"/>
  <c r="O95" i="902"/>
  <c r="O102" i="902" s="1"/>
  <c r="S95" i="902"/>
  <c r="S102" i="902" s="1"/>
  <c r="E95" i="902"/>
  <c r="E102" i="902" s="1"/>
  <c r="I95" i="902"/>
  <c r="I102" i="902" s="1"/>
  <c r="M95" i="902"/>
  <c r="M102" i="902" s="1"/>
  <c r="D137" i="902"/>
  <c r="D138" i="902" s="1"/>
  <c r="D136" i="901"/>
  <c r="AR129" i="901"/>
  <c r="AQ129" i="901"/>
  <c r="AP129" i="901"/>
  <c r="AO129" i="901"/>
  <c r="AN129" i="901"/>
  <c r="AM129" i="901"/>
  <c r="AL129" i="901"/>
  <c r="AK129" i="901"/>
  <c r="AJ129" i="901"/>
  <c r="AI129" i="901"/>
  <c r="AH129" i="901"/>
  <c r="AG129" i="901"/>
  <c r="AF129" i="901"/>
  <c r="AE129" i="901"/>
  <c r="AD129" i="901"/>
  <c r="AC129" i="901"/>
  <c r="AB129" i="901"/>
  <c r="AA129" i="901"/>
  <c r="Z129" i="901"/>
  <c r="Y129" i="901"/>
  <c r="X129" i="901"/>
  <c r="W129" i="901"/>
  <c r="V129" i="901"/>
  <c r="U129" i="901"/>
  <c r="T129" i="901"/>
  <c r="AR122" i="901"/>
  <c r="AQ122" i="901"/>
  <c r="AP122" i="901"/>
  <c r="AO122" i="901"/>
  <c r="AN122" i="901"/>
  <c r="AM122" i="901"/>
  <c r="AL122" i="901"/>
  <c r="AK122" i="901"/>
  <c r="AJ122" i="901"/>
  <c r="AI122" i="901"/>
  <c r="AH122" i="901"/>
  <c r="AG122" i="901"/>
  <c r="AF122" i="901"/>
  <c r="AE122" i="901"/>
  <c r="AD122" i="901"/>
  <c r="AC122" i="901"/>
  <c r="AB122" i="901"/>
  <c r="AA122" i="901"/>
  <c r="Z122" i="901"/>
  <c r="Y122" i="901"/>
  <c r="X122" i="901"/>
  <c r="W122" i="901"/>
  <c r="V122" i="901"/>
  <c r="U122" i="901"/>
  <c r="T122" i="901"/>
  <c r="AR121" i="901"/>
  <c r="AQ121" i="901"/>
  <c r="AQ123" i="901" s="1"/>
  <c r="AP121" i="901"/>
  <c r="AO121" i="901"/>
  <c r="AO123" i="901" s="1"/>
  <c r="AN121" i="901"/>
  <c r="AM121" i="901"/>
  <c r="AM123" i="901" s="1"/>
  <c r="AL121" i="901"/>
  <c r="AK121" i="901"/>
  <c r="AK123" i="901" s="1"/>
  <c r="AJ121" i="901"/>
  <c r="AI121" i="901"/>
  <c r="AI123" i="901" s="1"/>
  <c r="AH121" i="901"/>
  <c r="AG121" i="901"/>
  <c r="AG123" i="901" s="1"/>
  <c r="AF121" i="901"/>
  <c r="AE121" i="901"/>
  <c r="AE123" i="901" s="1"/>
  <c r="AD121" i="901"/>
  <c r="AC121" i="901"/>
  <c r="AC123" i="901" s="1"/>
  <c r="AB121" i="901"/>
  <c r="AA121" i="901"/>
  <c r="AA123" i="901" s="1"/>
  <c r="Z121" i="901"/>
  <c r="Y121" i="901"/>
  <c r="Y123" i="901" s="1"/>
  <c r="X121" i="901"/>
  <c r="W121" i="901"/>
  <c r="W123" i="901" s="1"/>
  <c r="V121" i="901"/>
  <c r="U121" i="901"/>
  <c r="U123" i="901" s="1"/>
  <c r="T121" i="901"/>
  <c r="AR120" i="901"/>
  <c r="AQ120" i="901"/>
  <c r="AP120" i="901"/>
  <c r="AO120" i="901"/>
  <c r="AN120" i="901"/>
  <c r="AM120" i="901"/>
  <c r="AL120" i="901"/>
  <c r="AK120" i="901"/>
  <c r="AJ120" i="901"/>
  <c r="AI120" i="901"/>
  <c r="AH120" i="901"/>
  <c r="AG120" i="901"/>
  <c r="AF120" i="901"/>
  <c r="AE120" i="901"/>
  <c r="AD120" i="901"/>
  <c r="AC120" i="901"/>
  <c r="AB120" i="901"/>
  <c r="AA120" i="901"/>
  <c r="Z120" i="901"/>
  <c r="Y120" i="901"/>
  <c r="X120" i="901"/>
  <c r="W120" i="901"/>
  <c r="V120" i="901"/>
  <c r="U120" i="901"/>
  <c r="T120" i="901"/>
  <c r="AR112" i="901"/>
  <c r="AQ112" i="901"/>
  <c r="AP112" i="901"/>
  <c r="AO112" i="901"/>
  <c r="AN112" i="901"/>
  <c r="AM112" i="901"/>
  <c r="AL112" i="901"/>
  <c r="AK112" i="901"/>
  <c r="AJ112" i="901"/>
  <c r="AI112" i="901"/>
  <c r="AH112" i="901"/>
  <c r="AG112" i="901"/>
  <c r="AF112" i="901"/>
  <c r="AE112" i="901"/>
  <c r="AD112" i="901"/>
  <c r="AC112" i="901"/>
  <c r="AB112" i="901"/>
  <c r="AA112" i="901"/>
  <c r="Z112" i="901"/>
  <c r="Y112" i="901"/>
  <c r="X112" i="901"/>
  <c r="W112" i="901"/>
  <c r="V112" i="901"/>
  <c r="U112" i="901"/>
  <c r="T112" i="901"/>
  <c r="S112" i="901"/>
  <c r="R112" i="901"/>
  <c r="Q112" i="901"/>
  <c r="P112" i="901"/>
  <c r="O112" i="901"/>
  <c r="N112" i="901"/>
  <c r="M112" i="901"/>
  <c r="L112" i="901"/>
  <c r="K112" i="901"/>
  <c r="J112" i="901"/>
  <c r="I112" i="901"/>
  <c r="H112" i="901"/>
  <c r="G112" i="901"/>
  <c r="F112" i="901"/>
  <c r="E112" i="901"/>
  <c r="T109" i="901"/>
  <c r="AR107" i="901"/>
  <c r="AQ107" i="901"/>
  <c r="AP107" i="901"/>
  <c r="AO107" i="901"/>
  <c r="AN107" i="901"/>
  <c r="AM107" i="901"/>
  <c r="AL107" i="901"/>
  <c r="AK107" i="901"/>
  <c r="AJ107" i="901"/>
  <c r="AI107" i="901"/>
  <c r="AH107" i="901"/>
  <c r="AG107" i="901"/>
  <c r="AF107" i="901"/>
  <c r="AE107" i="901"/>
  <c r="AD107" i="901"/>
  <c r="AC107" i="901"/>
  <c r="AB107" i="901"/>
  <c r="AA107" i="901"/>
  <c r="Z107" i="901"/>
  <c r="Y107" i="901"/>
  <c r="X107" i="901"/>
  <c r="W107" i="901"/>
  <c r="V107" i="901"/>
  <c r="U107" i="901"/>
  <c r="T107" i="901"/>
  <c r="AR106" i="901"/>
  <c r="AQ106" i="901"/>
  <c r="AQ117" i="901" s="1"/>
  <c r="AP106" i="901"/>
  <c r="AP117" i="901" s="1"/>
  <c r="AO106" i="901"/>
  <c r="AN106" i="901"/>
  <c r="AM106" i="901"/>
  <c r="AM117" i="901" s="1"/>
  <c r="AL106" i="901"/>
  <c r="AL117" i="901" s="1"/>
  <c r="AK106" i="901"/>
  <c r="AJ106" i="901"/>
  <c r="AI106" i="901"/>
  <c r="AI117" i="901" s="1"/>
  <c r="AH106" i="901"/>
  <c r="AH117" i="901" s="1"/>
  <c r="AG106" i="901"/>
  <c r="AF106" i="901"/>
  <c r="AE106" i="901"/>
  <c r="AE117" i="901" s="1"/>
  <c r="AD106" i="901"/>
  <c r="AD117" i="901" s="1"/>
  <c r="AC106" i="901"/>
  <c r="AB106" i="901"/>
  <c r="AA106" i="901"/>
  <c r="AA117" i="901" s="1"/>
  <c r="Z106" i="901"/>
  <c r="Z117" i="901" s="1"/>
  <c r="Y106" i="901"/>
  <c r="X106" i="901"/>
  <c r="W106" i="901"/>
  <c r="W117" i="901" s="1"/>
  <c r="V106" i="901"/>
  <c r="V117" i="901" s="1"/>
  <c r="U106" i="901"/>
  <c r="T106" i="901"/>
  <c r="AL101" i="901"/>
  <c r="V101" i="901"/>
  <c r="AR99" i="901"/>
  <c r="AQ99" i="901"/>
  <c r="AP99" i="901"/>
  <c r="AP103" i="901" s="1"/>
  <c r="AO99" i="901"/>
  <c r="AN99" i="901"/>
  <c r="AM99" i="901"/>
  <c r="AL99" i="901"/>
  <c r="AL103" i="901" s="1"/>
  <c r="AK99" i="901"/>
  <c r="AJ99" i="901"/>
  <c r="AI99" i="901"/>
  <c r="AH99" i="901"/>
  <c r="AH103" i="901" s="1"/>
  <c r="AG99" i="901"/>
  <c r="AF99" i="901"/>
  <c r="AE99" i="901"/>
  <c r="AD99" i="901"/>
  <c r="AD103" i="901" s="1"/>
  <c r="AC99" i="901"/>
  <c r="AB99" i="901"/>
  <c r="AA99" i="901"/>
  <c r="Z99" i="901"/>
  <c r="Z103" i="901" s="1"/>
  <c r="Y99" i="901"/>
  <c r="X99" i="901"/>
  <c r="W99" i="901"/>
  <c r="V99" i="901"/>
  <c r="V103" i="901" s="1"/>
  <c r="U99" i="901"/>
  <c r="T99" i="901"/>
  <c r="AR97" i="901"/>
  <c r="AQ97" i="901"/>
  <c r="AP97" i="901"/>
  <c r="AO97" i="901"/>
  <c r="AN97" i="901"/>
  <c r="AM97" i="901"/>
  <c r="AL97" i="901"/>
  <c r="AK97" i="901"/>
  <c r="AJ97" i="901"/>
  <c r="AI97" i="901"/>
  <c r="AH97" i="901"/>
  <c r="AG97" i="901"/>
  <c r="AF97" i="901"/>
  <c r="AE97" i="901"/>
  <c r="AD97" i="901"/>
  <c r="AC97" i="901"/>
  <c r="AB97" i="901"/>
  <c r="AA97" i="901"/>
  <c r="Z97" i="901"/>
  <c r="Y97" i="901"/>
  <c r="X97" i="901"/>
  <c r="W97" i="901"/>
  <c r="V97" i="901"/>
  <c r="U97" i="901"/>
  <c r="T97" i="901"/>
  <c r="S97" i="901"/>
  <c r="R97" i="901"/>
  <c r="Q97" i="901"/>
  <c r="P97" i="901"/>
  <c r="O97" i="901"/>
  <c r="N97" i="901"/>
  <c r="M97" i="901"/>
  <c r="L97" i="901"/>
  <c r="K97" i="901"/>
  <c r="J97" i="901"/>
  <c r="I97" i="901"/>
  <c r="H97" i="901"/>
  <c r="G97" i="901"/>
  <c r="F97" i="901"/>
  <c r="E97" i="901"/>
  <c r="AR95" i="901"/>
  <c r="AR102" i="901" s="1"/>
  <c r="AQ95" i="901"/>
  <c r="AQ102" i="901" s="1"/>
  <c r="AP95" i="901"/>
  <c r="AP102" i="901" s="1"/>
  <c r="AO95" i="901"/>
  <c r="AO102" i="901" s="1"/>
  <c r="AN95" i="901"/>
  <c r="AN102" i="901" s="1"/>
  <c r="AM95" i="901"/>
  <c r="AM102" i="901" s="1"/>
  <c r="AL95" i="901"/>
  <c r="AL102" i="901" s="1"/>
  <c r="AK95" i="901"/>
  <c r="AK102" i="901" s="1"/>
  <c r="AJ95" i="901"/>
  <c r="AJ102" i="901" s="1"/>
  <c r="AI95" i="901"/>
  <c r="AI102" i="901" s="1"/>
  <c r="AH95" i="901"/>
  <c r="AH102" i="901" s="1"/>
  <c r="AG95" i="901"/>
  <c r="AG102" i="901" s="1"/>
  <c r="AF95" i="901"/>
  <c r="AF102" i="901" s="1"/>
  <c r="AE95" i="901"/>
  <c r="AE102" i="901" s="1"/>
  <c r="AD95" i="901"/>
  <c r="AD102" i="901" s="1"/>
  <c r="AC95" i="901"/>
  <c r="AC102" i="901" s="1"/>
  <c r="AB95" i="901"/>
  <c r="AB102" i="901" s="1"/>
  <c r="AA95" i="901"/>
  <c r="AA102" i="901" s="1"/>
  <c r="Z95" i="901"/>
  <c r="Z102" i="901" s="1"/>
  <c r="Y95" i="901"/>
  <c r="Y102" i="901" s="1"/>
  <c r="X95" i="901"/>
  <c r="X102" i="901" s="1"/>
  <c r="W95" i="901"/>
  <c r="W102" i="901" s="1"/>
  <c r="V95" i="901"/>
  <c r="V102" i="901" s="1"/>
  <c r="U95" i="901"/>
  <c r="U102" i="901" s="1"/>
  <c r="T95" i="901"/>
  <c r="T102" i="901" s="1"/>
  <c r="R95" i="901"/>
  <c r="R102" i="901" s="1"/>
  <c r="M95" i="901"/>
  <c r="M102" i="901" s="1"/>
  <c r="AR93" i="901"/>
  <c r="AR101" i="901" s="1"/>
  <c r="AQ93" i="901"/>
  <c r="AQ101" i="901" s="1"/>
  <c r="AP93" i="901"/>
  <c r="AP101" i="901" s="1"/>
  <c r="AO93" i="901"/>
  <c r="AO101" i="901" s="1"/>
  <c r="AN93" i="901"/>
  <c r="AN101" i="901" s="1"/>
  <c r="AM93" i="901"/>
  <c r="AM101" i="901" s="1"/>
  <c r="AL93" i="901"/>
  <c r="AK93" i="901"/>
  <c r="AK101" i="901" s="1"/>
  <c r="AJ93" i="901"/>
  <c r="AJ101" i="901" s="1"/>
  <c r="AI93" i="901"/>
  <c r="AI101" i="901" s="1"/>
  <c r="AH93" i="901"/>
  <c r="AH101" i="901" s="1"/>
  <c r="AG93" i="901"/>
  <c r="AG101" i="901" s="1"/>
  <c r="AF93" i="901"/>
  <c r="AF101" i="901" s="1"/>
  <c r="AE93" i="901"/>
  <c r="AE101" i="901" s="1"/>
  <c r="AD93" i="901"/>
  <c r="AD101" i="901" s="1"/>
  <c r="AC93" i="901"/>
  <c r="AC101" i="901" s="1"/>
  <c r="AB93" i="901"/>
  <c r="AB101" i="901" s="1"/>
  <c r="AA93" i="901"/>
  <c r="AA101" i="901" s="1"/>
  <c r="Z93" i="901"/>
  <c r="Z101" i="901" s="1"/>
  <c r="Y93" i="901"/>
  <c r="Y101" i="901" s="1"/>
  <c r="X93" i="901"/>
  <c r="X101" i="901" s="1"/>
  <c r="W93" i="901"/>
  <c r="W101" i="901" s="1"/>
  <c r="V93" i="901"/>
  <c r="U93" i="901"/>
  <c r="U101" i="901" s="1"/>
  <c r="T93" i="901"/>
  <c r="T101" i="901" s="1"/>
  <c r="AR90" i="901"/>
  <c r="AR110" i="901" s="1"/>
  <c r="AQ90" i="901"/>
  <c r="AP90" i="901"/>
  <c r="AO90" i="901"/>
  <c r="AO110" i="901" s="1"/>
  <c r="AN90" i="901"/>
  <c r="AM90" i="901"/>
  <c r="AL90" i="901"/>
  <c r="AK90" i="901"/>
  <c r="AK109" i="901" s="1"/>
  <c r="AJ90" i="901"/>
  <c r="AI90" i="901"/>
  <c r="AH90" i="901"/>
  <c r="AG90" i="901"/>
  <c r="AG109" i="901" s="1"/>
  <c r="AF90" i="901"/>
  <c r="AF108" i="901" s="1"/>
  <c r="AE90" i="901"/>
  <c r="AD90" i="901"/>
  <c r="AC90" i="901"/>
  <c r="AC110" i="901" s="1"/>
  <c r="AB90" i="901"/>
  <c r="AB110" i="901" s="1"/>
  <c r="AA90" i="901"/>
  <c r="Z90" i="901"/>
  <c r="Y90" i="901"/>
  <c r="Y110" i="901" s="1"/>
  <c r="X90" i="901"/>
  <c r="X108" i="901" s="1"/>
  <c r="W90" i="901"/>
  <c r="V90" i="901"/>
  <c r="U90" i="901"/>
  <c r="U109" i="901" s="1"/>
  <c r="T90" i="901"/>
  <c r="T110" i="901" s="1"/>
  <c r="S90" i="901"/>
  <c r="R90" i="901"/>
  <c r="Q90" i="901"/>
  <c r="Q109" i="901" s="1"/>
  <c r="P90" i="901"/>
  <c r="P108" i="901" s="1"/>
  <c r="O90" i="901"/>
  <c r="N90" i="901"/>
  <c r="M90" i="901"/>
  <c r="M110" i="901" s="1"/>
  <c r="L90" i="901"/>
  <c r="L110" i="901" s="1"/>
  <c r="K90" i="901"/>
  <c r="J90" i="901"/>
  <c r="I90" i="901"/>
  <c r="I110" i="901" s="1"/>
  <c r="H90" i="901"/>
  <c r="G90" i="901"/>
  <c r="F90" i="901"/>
  <c r="E90" i="901"/>
  <c r="E109" i="901" s="1"/>
  <c r="C73" i="901"/>
  <c r="D134" i="901" s="1"/>
  <c r="C67" i="901"/>
  <c r="C46" i="901"/>
  <c r="C40" i="901"/>
  <c r="C34" i="901"/>
  <c r="D133" i="901" s="1"/>
  <c r="O120" i="901" s="1"/>
  <c r="C22" i="901"/>
  <c r="P95" i="901" s="1"/>
  <c r="P102" i="901" s="1"/>
  <c r="C20" i="901"/>
  <c r="C21" i="901" s="1"/>
  <c r="N93" i="901" s="1"/>
  <c r="N101" i="901" s="1"/>
  <c r="C14" i="901"/>
  <c r="C7" i="901"/>
  <c r="C6" i="901"/>
  <c r="A1" i="901"/>
  <c r="D136" i="900"/>
  <c r="AR129" i="900"/>
  <c r="AQ129" i="900"/>
  <c r="AP129" i="900"/>
  <c r="AO129" i="900"/>
  <c r="AN129" i="900"/>
  <c r="AM129" i="900"/>
  <c r="AL129" i="900"/>
  <c r="AK129" i="900"/>
  <c r="AJ129" i="900"/>
  <c r="AI129" i="900"/>
  <c r="AH129" i="900"/>
  <c r="AG129" i="900"/>
  <c r="AF129" i="900"/>
  <c r="AE129" i="900"/>
  <c r="AD129" i="900"/>
  <c r="AC129" i="900"/>
  <c r="AB129" i="900"/>
  <c r="AA129" i="900"/>
  <c r="Z129" i="900"/>
  <c r="Y129" i="900"/>
  <c r="X129" i="900"/>
  <c r="W129" i="900"/>
  <c r="V129" i="900"/>
  <c r="U129" i="900"/>
  <c r="T129" i="900"/>
  <c r="S129" i="900"/>
  <c r="R129" i="900"/>
  <c r="Q129" i="900"/>
  <c r="AH123" i="900"/>
  <c r="AR122" i="900"/>
  <c r="AQ122" i="900"/>
  <c r="AP122" i="900"/>
  <c r="AO122" i="900"/>
  <c r="AN122" i="900"/>
  <c r="AM122" i="900"/>
  <c r="AL122" i="900"/>
  <c r="AK122" i="900"/>
  <c r="AJ122" i="900"/>
  <c r="AI122" i="900"/>
  <c r="AH122" i="900"/>
  <c r="AG122" i="900"/>
  <c r="AF122" i="900"/>
  <c r="AE122" i="900"/>
  <c r="AD122" i="900"/>
  <c r="AC122" i="900"/>
  <c r="AB122" i="900"/>
  <c r="AA122" i="900"/>
  <c r="Z122" i="900"/>
  <c r="Y122" i="900"/>
  <c r="X122" i="900"/>
  <c r="W122" i="900"/>
  <c r="V122" i="900"/>
  <c r="U122" i="900"/>
  <c r="T122" i="900"/>
  <c r="S122" i="900"/>
  <c r="R122" i="900"/>
  <c r="Q122" i="900"/>
  <c r="AR121" i="900"/>
  <c r="AR123" i="900" s="1"/>
  <c r="AQ121" i="900"/>
  <c r="AQ123" i="900" s="1"/>
  <c r="AP121" i="900"/>
  <c r="AP123" i="900" s="1"/>
  <c r="AO121" i="900"/>
  <c r="AO123" i="900" s="1"/>
  <c r="AN121" i="900"/>
  <c r="AN123" i="900" s="1"/>
  <c r="AM121" i="900"/>
  <c r="AM123" i="900" s="1"/>
  <c r="AL121" i="900"/>
  <c r="AL123" i="900" s="1"/>
  <c r="AK121" i="900"/>
  <c r="AK123" i="900" s="1"/>
  <c r="AJ121" i="900"/>
  <c r="AJ123" i="900" s="1"/>
  <c r="AI121" i="900"/>
  <c r="AI123" i="900" s="1"/>
  <c r="AH121" i="900"/>
  <c r="AG121" i="900"/>
  <c r="AG123" i="900" s="1"/>
  <c r="AF121" i="900"/>
  <c r="AF123" i="900" s="1"/>
  <c r="AE121" i="900"/>
  <c r="AE123" i="900" s="1"/>
  <c r="AD121" i="900"/>
  <c r="AD123" i="900" s="1"/>
  <c r="AC121" i="900"/>
  <c r="AC123" i="900" s="1"/>
  <c r="AB121" i="900"/>
  <c r="AB123" i="900" s="1"/>
  <c r="AA121" i="900"/>
  <c r="AA123" i="900" s="1"/>
  <c r="Z121" i="900"/>
  <c r="Z123" i="900" s="1"/>
  <c r="Y121" i="900"/>
  <c r="Y123" i="900" s="1"/>
  <c r="X121" i="900"/>
  <c r="X123" i="900" s="1"/>
  <c r="W121" i="900"/>
  <c r="W123" i="900" s="1"/>
  <c r="V121" i="900"/>
  <c r="V123" i="900" s="1"/>
  <c r="U121" i="900"/>
  <c r="U123" i="900" s="1"/>
  <c r="T121" i="900"/>
  <c r="T123" i="900" s="1"/>
  <c r="S121" i="900"/>
  <c r="S123" i="900" s="1"/>
  <c r="R121" i="900"/>
  <c r="R123" i="900" s="1"/>
  <c r="Q121" i="900"/>
  <c r="Q123" i="900" s="1"/>
  <c r="AR120" i="900"/>
  <c r="AQ120" i="900"/>
  <c r="AP120" i="900"/>
  <c r="AO120" i="900"/>
  <c r="AN120" i="900"/>
  <c r="AM120" i="900"/>
  <c r="AL120" i="900"/>
  <c r="AK120" i="900"/>
  <c r="AJ120" i="900"/>
  <c r="AI120" i="900"/>
  <c r="AH120" i="900"/>
  <c r="AG120" i="900"/>
  <c r="AF120" i="900"/>
  <c r="AE120" i="900"/>
  <c r="AD120" i="900"/>
  <c r="AC120" i="900"/>
  <c r="AB120" i="900"/>
  <c r="AA120" i="900"/>
  <c r="Z120" i="900"/>
  <c r="Y120" i="900"/>
  <c r="X120" i="900"/>
  <c r="W120" i="900"/>
  <c r="V120" i="900"/>
  <c r="U120" i="900"/>
  <c r="T120" i="900"/>
  <c r="S120" i="900"/>
  <c r="R120" i="900"/>
  <c r="Q120" i="900"/>
  <c r="AR112" i="900"/>
  <c r="AQ112" i="900"/>
  <c r="AP112" i="900"/>
  <c r="AO112" i="900"/>
  <c r="AN112" i="900"/>
  <c r="AM112" i="900"/>
  <c r="AL112" i="900"/>
  <c r="AK112" i="900"/>
  <c r="AJ112" i="900"/>
  <c r="AI112" i="900"/>
  <c r="AH112" i="900"/>
  <c r="AG112" i="900"/>
  <c r="AF112" i="900"/>
  <c r="AE112" i="900"/>
  <c r="AD112" i="900"/>
  <c r="AC112" i="900"/>
  <c r="AB112" i="900"/>
  <c r="AA112" i="900"/>
  <c r="Z112" i="900"/>
  <c r="Y112" i="900"/>
  <c r="X112" i="900"/>
  <c r="W112" i="900"/>
  <c r="V112" i="900"/>
  <c r="U112" i="900"/>
  <c r="T112" i="900"/>
  <c r="S112" i="900"/>
  <c r="R112" i="900"/>
  <c r="Q112" i="900"/>
  <c r="P112" i="900"/>
  <c r="O112" i="900"/>
  <c r="N112" i="900"/>
  <c r="M112" i="900"/>
  <c r="L112" i="900"/>
  <c r="K112" i="900"/>
  <c r="J112" i="900"/>
  <c r="I112" i="900"/>
  <c r="H112" i="900"/>
  <c r="G112" i="900"/>
  <c r="F112" i="900"/>
  <c r="E112" i="900"/>
  <c r="AM110" i="900"/>
  <c r="AA110" i="900"/>
  <c r="G110" i="900"/>
  <c r="AI109" i="900"/>
  <c r="AA108" i="900"/>
  <c r="K108" i="900"/>
  <c r="AR107" i="900"/>
  <c r="AQ107" i="900"/>
  <c r="AP107" i="900"/>
  <c r="AO107" i="900"/>
  <c r="AN107" i="900"/>
  <c r="AM107" i="900"/>
  <c r="AL107" i="900"/>
  <c r="AK107" i="900"/>
  <c r="AJ107" i="900"/>
  <c r="AI107" i="900"/>
  <c r="AH107" i="900"/>
  <c r="AG107" i="900"/>
  <c r="AF107" i="900"/>
  <c r="AE107" i="900"/>
  <c r="AD107" i="900"/>
  <c r="AC107" i="900"/>
  <c r="AB107" i="900"/>
  <c r="AA107" i="900"/>
  <c r="Z107" i="900"/>
  <c r="Y107" i="900"/>
  <c r="X107" i="900"/>
  <c r="W107" i="900"/>
  <c r="V107" i="900"/>
  <c r="U107" i="900"/>
  <c r="T107" i="900"/>
  <c r="S107" i="900"/>
  <c r="R107" i="900"/>
  <c r="Q107" i="900"/>
  <c r="AR106" i="900"/>
  <c r="AR117" i="900" s="1"/>
  <c r="AQ106" i="900"/>
  <c r="AQ117" i="900" s="1"/>
  <c r="AP106" i="900"/>
  <c r="AO106" i="900"/>
  <c r="AO117" i="900" s="1"/>
  <c r="AN106" i="900"/>
  <c r="AN117" i="900" s="1"/>
  <c r="AM106" i="900"/>
  <c r="AM117" i="900" s="1"/>
  <c r="AL106" i="900"/>
  <c r="AK106" i="900"/>
  <c r="AK117" i="900" s="1"/>
  <c r="AJ106" i="900"/>
  <c r="AJ117" i="900" s="1"/>
  <c r="AI106" i="900"/>
  <c r="AI117" i="900" s="1"/>
  <c r="AH106" i="900"/>
  <c r="AH117" i="900" s="1"/>
  <c r="AG106" i="900"/>
  <c r="AG117" i="900" s="1"/>
  <c r="AF106" i="900"/>
  <c r="AF117" i="900" s="1"/>
  <c r="AE106" i="900"/>
  <c r="AE117" i="900" s="1"/>
  <c r="AD106" i="900"/>
  <c r="AC106" i="900"/>
  <c r="AC117" i="900" s="1"/>
  <c r="AB106" i="900"/>
  <c r="AB117" i="900" s="1"/>
  <c r="AA106" i="900"/>
  <c r="AA117" i="900" s="1"/>
  <c r="Z106" i="900"/>
  <c r="Y106" i="900"/>
  <c r="Y117" i="900" s="1"/>
  <c r="X106" i="900"/>
  <c r="X117" i="900" s="1"/>
  <c r="W106" i="900"/>
  <c r="W117" i="900" s="1"/>
  <c r="V106" i="900"/>
  <c r="U106" i="900"/>
  <c r="U117" i="900" s="1"/>
  <c r="T106" i="900"/>
  <c r="T117" i="900" s="1"/>
  <c r="S106" i="900"/>
  <c r="S117" i="900" s="1"/>
  <c r="R106" i="900"/>
  <c r="R117" i="900" s="1"/>
  <c r="Q106" i="900"/>
  <c r="Q117" i="900" s="1"/>
  <c r="AR99" i="900"/>
  <c r="AQ99" i="900"/>
  <c r="AP99" i="900"/>
  <c r="AO99" i="900"/>
  <c r="AN99" i="900"/>
  <c r="AM99" i="900"/>
  <c r="AL99" i="900"/>
  <c r="AK99" i="900"/>
  <c r="AJ99" i="900"/>
  <c r="AI99" i="900"/>
  <c r="AH99" i="900"/>
  <c r="AG99" i="900"/>
  <c r="AF99" i="900"/>
  <c r="AE99" i="900"/>
  <c r="AD99" i="900"/>
  <c r="AC99" i="900"/>
  <c r="AB99" i="900"/>
  <c r="AA99" i="900"/>
  <c r="Z99" i="900"/>
  <c r="Y99" i="900"/>
  <c r="X99" i="900"/>
  <c r="W99" i="900"/>
  <c r="V99" i="900"/>
  <c r="U99" i="900"/>
  <c r="T99" i="900"/>
  <c r="S99" i="900"/>
  <c r="R99" i="900"/>
  <c r="Q99" i="900"/>
  <c r="G99" i="900"/>
  <c r="G103" i="900" s="1"/>
  <c r="E99" i="900"/>
  <c r="AR97" i="900"/>
  <c r="AQ97" i="900"/>
  <c r="AP97" i="900"/>
  <c r="AO97" i="900"/>
  <c r="AN97" i="900"/>
  <c r="AM97" i="900"/>
  <c r="AL97" i="900"/>
  <c r="AK97" i="900"/>
  <c r="AJ97" i="900"/>
  <c r="AI97" i="900"/>
  <c r="AH97" i="900"/>
  <c r="AG97" i="900"/>
  <c r="AF97" i="900"/>
  <c r="AE97" i="900"/>
  <c r="AD97" i="900"/>
  <c r="AC97" i="900"/>
  <c r="AB97" i="900"/>
  <c r="AA97" i="900"/>
  <c r="Z97" i="900"/>
  <c r="Y97" i="900"/>
  <c r="X97" i="900"/>
  <c r="W97" i="900"/>
  <c r="V97" i="900"/>
  <c r="U97" i="900"/>
  <c r="T97" i="900"/>
  <c r="S97" i="900"/>
  <c r="R97" i="900"/>
  <c r="Q97" i="900"/>
  <c r="P97" i="900"/>
  <c r="O97" i="900"/>
  <c r="N97" i="900"/>
  <c r="M97" i="900"/>
  <c r="L97" i="900"/>
  <c r="K97" i="900"/>
  <c r="J97" i="900"/>
  <c r="I97" i="900"/>
  <c r="H97" i="900"/>
  <c r="G97" i="900"/>
  <c r="F97" i="900"/>
  <c r="E97" i="900"/>
  <c r="AR95" i="900"/>
  <c r="AR102" i="900" s="1"/>
  <c r="AQ95" i="900"/>
  <c r="AQ102" i="900" s="1"/>
  <c r="AP95" i="900"/>
  <c r="AP102" i="900" s="1"/>
  <c r="AO95" i="900"/>
  <c r="AO102" i="900" s="1"/>
  <c r="AN95" i="900"/>
  <c r="AN102" i="900" s="1"/>
  <c r="AM95" i="900"/>
  <c r="AM102" i="900" s="1"/>
  <c r="AL95" i="900"/>
  <c r="AL102" i="900" s="1"/>
  <c r="AK95" i="900"/>
  <c r="AK102" i="900" s="1"/>
  <c r="AJ95" i="900"/>
  <c r="AJ102" i="900" s="1"/>
  <c r="AI95" i="900"/>
  <c r="AI102" i="900" s="1"/>
  <c r="AH95" i="900"/>
  <c r="AH102" i="900" s="1"/>
  <c r="AG95" i="900"/>
  <c r="AG102" i="900" s="1"/>
  <c r="AF95" i="900"/>
  <c r="AF102" i="900" s="1"/>
  <c r="AE95" i="900"/>
  <c r="AE102" i="900" s="1"/>
  <c r="AD95" i="900"/>
  <c r="AD102" i="900" s="1"/>
  <c r="AC95" i="900"/>
  <c r="AC102" i="900" s="1"/>
  <c r="AB95" i="900"/>
  <c r="AB102" i="900" s="1"/>
  <c r="AA95" i="900"/>
  <c r="AA102" i="900" s="1"/>
  <c r="Z95" i="900"/>
  <c r="Z102" i="900" s="1"/>
  <c r="Y95" i="900"/>
  <c r="Y102" i="900" s="1"/>
  <c r="X95" i="900"/>
  <c r="X102" i="900" s="1"/>
  <c r="W95" i="900"/>
  <c r="W102" i="900" s="1"/>
  <c r="V95" i="900"/>
  <c r="V102" i="900" s="1"/>
  <c r="U95" i="900"/>
  <c r="U102" i="900" s="1"/>
  <c r="T95" i="900"/>
  <c r="T102" i="900" s="1"/>
  <c r="S95" i="900"/>
  <c r="S102" i="900" s="1"/>
  <c r="R95" i="900"/>
  <c r="R102" i="900" s="1"/>
  <c r="Q95" i="900"/>
  <c r="Q102" i="900" s="1"/>
  <c r="AR93" i="900"/>
  <c r="AR101" i="900" s="1"/>
  <c r="AQ93" i="900"/>
  <c r="AQ101" i="900" s="1"/>
  <c r="AP93" i="900"/>
  <c r="AP101" i="900" s="1"/>
  <c r="AO93" i="900"/>
  <c r="AO101" i="900" s="1"/>
  <c r="AN93" i="900"/>
  <c r="AN101" i="900" s="1"/>
  <c r="AM93" i="900"/>
  <c r="AM101" i="900" s="1"/>
  <c r="AL93" i="900"/>
  <c r="AL101" i="900" s="1"/>
  <c r="AK93" i="900"/>
  <c r="AK101" i="900" s="1"/>
  <c r="AJ93" i="900"/>
  <c r="AJ101" i="900" s="1"/>
  <c r="AI93" i="900"/>
  <c r="AI101" i="900" s="1"/>
  <c r="AH93" i="900"/>
  <c r="AH101" i="900" s="1"/>
  <c r="AG93" i="900"/>
  <c r="AG101" i="900" s="1"/>
  <c r="AF93" i="900"/>
  <c r="AF101" i="900" s="1"/>
  <c r="AE93" i="900"/>
  <c r="AE101" i="900" s="1"/>
  <c r="AD93" i="900"/>
  <c r="AD101" i="900" s="1"/>
  <c r="AC93" i="900"/>
  <c r="AC101" i="900" s="1"/>
  <c r="AB93" i="900"/>
  <c r="AB101" i="900" s="1"/>
  <c r="AA93" i="900"/>
  <c r="AA101" i="900" s="1"/>
  <c r="Z93" i="900"/>
  <c r="Z101" i="900" s="1"/>
  <c r="Y93" i="900"/>
  <c r="Y101" i="900" s="1"/>
  <c r="X93" i="900"/>
  <c r="X101" i="900" s="1"/>
  <c r="W93" i="900"/>
  <c r="W101" i="900" s="1"/>
  <c r="V93" i="900"/>
  <c r="V101" i="900" s="1"/>
  <c r="U93" i="900"/>
  <c r="U101" i="900" s="1"/>
  <c r="T93" i="900"/>
  <c r="T101" i="900" s="1"/>
  <c r="S93" i="900"/>
  <c r="S101" i="900" s="1"/>
  <c r="R93" i="900"/>
  <c r="R101" i="900" s="1"/>
  <c r="Q93" i="900"/>
  <c r="Q101" i="900" s="1"/>
  <c r="E93" i="900"/>
  <c r="E101" i="900" s="1"/>
  <c r="AR90" i="900"/>
  <c r="AQ90" i="900"/>
  <c r="AQ109" i="900" s="1"/>
  <c r="AP90" i="900"/>
  <c r="AO90" i="900"/>
  <c r="AO110" i="900" s="1"/>
  <c r="AN90" i="900"/>
  <c r="AM90" i="900"/>
  <c r="AM108" i="900" s="1"/>
  <c r="AL90" i="900"/>
  <c r="AK90" i="900"/>
  <c r="AK110" i="900" s="1"/>
  <c r="AJ90" i="900"/>
  <c r="AI90" i="900"/>
  <c r="AI110" i="900" s="1"/>
  <c r="AH90" i="900"/>
  <c r="AG90" i="900"/>
  <c r="AG110" i="900" s="1"/>
  <c r="AF90" i="900"/>
  <c r="AE90" i="900"/>
  <c r="AE109" i="900" s="1"/>
  <c r="AD90" i="900"/>
  <c r="AC90" i="900"/>
  <c r="AC110" i="900" s="1"/>
  <c r="AB90" i="900"/>
  <c r="AA90" i="900"/>
  <c r="AA109" i="900" s="1"/>
  <c r="Z90" i="900"/>
  <c r="Y90" i="900"/>
  <c r="Y110" i="900" s="1"/>
  <c r="X90" i="900"/>
  <c r="W90" i="900"/>
  <c r="W108" i="900" s="1"/>
  <c r="V90" i="900"/>
  <c r="U90" i="900"/>
  <c r="U110" i="900" s="1"/>
  <c r="T90" i="900"/>
  <c r="S90" i="900"/>
  <c r="S110" i="900" s="1"/>
  <c r="R90" i="900"/>
  <c r="Q90" i="900"/>
  <c r="Q110" i="900" s="1"/>
  <c r="P90" i="900"/>
  <c r="O90" i="900"/>
  <c r="O109" i="900" s="1"/>
  <c r="N90" i="900"/>
  <c r="M90" i="900"/>
  <c r="M110" i="900" s="1"/>
  <c r="L90" i="900"/>
  <c r="K90" i="900"/>
  <c r="K109" i="900" s="1"/>
  <c r="J90" i="900"/>
  <c r="I90" i="900"/>
  <c r="I107" i="900" s="1"/>
  <c r="H90" i="900"/>
  <c r="G90" i="900"/>
  <c r="G108" i="900" s="1"/>
  <c r="F90" i="900"/>
  <c r="E90" i="900"/>
  <c r="E110" i="900" s="1"/>
  <c r="C73" i="900"/>
  <c r="D134" i="900" s="1"/>
  <c r="C67" i="900"/>
  <c r="C46" i="900"/>
  <c r="G107" i="900" s="1"/>
  <c r="C40" i="900"/>
  <c r="C34" i="900"/>
  <c r="D133" i="900" s="1"/>
  <c r="F120" i="900" s="1"/>
  <c r="C22" i="900"/>
  <c r="I95" i="900" s="1"/>
  <c r="I102" i="900" s="1"/>
  <c r="C21" i="900"/>
  <c r="C20" i="900"/>
  <c r="C14" i="900"/>
  <c r="P99" i="900" s="1"/>
  <c r="P103" i="900" s="1"/>
  <c r="C7" i="900"/>
  <c r="C5" i="900"/>
  <c r="A1" i="900"/>
  <c r="D136" i="899"/>
  <c r="AR129" i="899"/>
  <c r="AQ129" i="899"/>
  <c r="AP129" i="899"/>
  <c r="AO129" i="899"/>
  <c r="AN129" i="899"/>
  <c r="AM129" i="899"/>
  <c r="AL129" i="899"/>
  <c r="AK129" i="899"/>
  <c r="AJ129" i="899"/>
  <c r="AI129" i="899"/>
  <c r="AH129" i="899"/>
  <c r="AG129" i="899"/>
  <c r="AF129" i="899"/>
  <c r="AE129" i="899"/>
  <c r="AD129" i="899"/>
  <c r="AC129" i="899"/>
  <c r="AB129" i="899"/>
  <c r="AA129" i="899"/>
  <c r="Z129" i="899"/>
  <c r="Y129" i="899"/>
  <c r="X129" i="899"/>
  <c r="W129" i="899"/>
  <c r="V129" i="899"/>
  <c r="U129" i="899"/>
  <c r="T129" i="899"/>
  <c r="AR122" i="899"/>
  <c r="AQ122" i="899"/>
  <c r="AP122" i="899"/>
  <c r="AO122" i="899"/>
  <c r="AN122" i="899"/>
  <c r="AM122" i="899"/>
  <c r="AL122" i="899"/>
  <c r="AK122" i="899"/>
  <c r="AJ122" i="899"/>
  <c r="AI122" i="899"/>
  <c r="AH122" i="899"/>
  <c r="AG122" i="899"/>
  <c r="AF122" i="899"/>
  <c r="AF123" i="899" s="1"/>
  <c r="AE122" i="899"/>
  <c r="AD122" i="899"/>
  <c r="AC122" i="899"/>
  <c r="AB122" i="899"/>
  <c r="AA122" i="899"/>
  <c r="Z122" i="899"/>
  <c r="Y122" i="899"/>
  <c r="X122" i="899"/>
  <c r="W122" i="899"/>
  <c r="V122" i="899"/>
  <c r="U122" i="899"/>
  <c r="T122" i="899"/>
  <c r="AR121" i="899"/>
  <c r="AQ121" i="899"/>
  <c r="AQ123" i="899" s="1"/>
  <c r="AP121" i="899"/>
  <c r="AO121" i="899"/>
  <c r="AN121" i="899"/>
  <c r="AM121" i="899"/>
  <c r="AM123" i="899" s="1"/>
  <c r="AL121" i="899"/>
  <c r="AK121" i="899"/>
  <c r="AK123" i="899" s="1"/>
  <c r="AJ121" i="899"/>
  <c r="AI121" i="899"/>
  <c r="AI123" i="899" s="1"/>
  <c r="AH121" i="899"/>
  <c r="AG121" i="899"/>
  <c r="AG123" i="899" s="1"/>
  <c r="AF121" i="899"/>
  <c r="AE121" i="899"/>
  <c r="AE123" i="899" s="1"/>
  <c r="AD121" i="899"/>
  <c r="AC121" i="899"/>
  <c r="AC123" i="899" s="1"/>
  <c r="AB121" i="899"/>
  <c r="AA121" i="899"/>
  <c r="AA123" i="899" s="1"/>
  <c r="Z121" i="899"/>
  <c r="Y121" i="899"/>
  <c r="Y123" i="899" s="1"/>
  <c r="X121" i="899"/>
  <c r="W121" i="899"/>
  <c r="W123" i="899" s="1"/>
  <c r="V121" i="899"/>
  <c r="U121" i="899"/>
  <c r="U123" i="899" s="1"/>
  <c r="T121" i="899"/>
  <c r="AR120" i="899"/>
  <c r="AQ120" i="899"/>
  <c r="AP120" i="899"/>
  <c r="AO120" i="899"/>
  <c r="AN120" i="899"/>
  <c r="AM120" i="899"/>
  <c r="AL120" i="899"/>
  <c r="AK120" i="899"/>
  <c r="AJ120" i="899"/>
  <c r="AI120" i="899"/>
  <c r="AH120" i="899"/>
  <c r="AG120" i="899"/>
  <c r="AF120" i="899"/>
  <c r="AE120" i="899"/>
  <c r="AD120" i="899"/>
  <c r="AC120" i="899"/>
  <c r="AB120" i="899"/>
  <c r="AA120" i="899"/>
  <c r="Z120" i="899"/>
  <c r="Y120" i="899"/>
  <c r="X120" i="899"/>
  <c r="W120" i="899"/>
  <c r="V120" i="899"/>
  <c r="U120" i="899"/>
  <c r="T120" i="899"/>
  <c r="AR112" i="899"/>
  <c r="AQ112" i="899"/>
  <c r="AP112" i="899"/>
  <c r="AO112" i="899"/>
  <c r="AN112" i="899"/>
  <c r="AM112" i="899"/>
  <c r="AL112" i="899"/>
  <c r="AK112" i="899"/>
  <c r="AJ112" i="899"/>
  <c r="AI112" i="899"/>
  <c r="AH112" i="899"/>
  <c r="AG112" i="899"/>
  <c r="AF112" i="899"/>
  <c r="AE112" i="899"/>
  <c r="AD112" i="899"/>
  <c r="AC112" i="899"/>
  <c r="AB112" i="899"/>
  <c r="AA112" i="899"/>
  <c r="Z112" i="899"/>
  <c r="Y112" i="899"/>
  <c r="X112" i="899"/>
  <c r="W112" i="899"/>
  <c r="V112" i="899"/>
  <c r="U112" i="899"/>
  <c r="T112" i="899"/>
  <c r="S112" i="899"/>
  <c r="R112" i="899"/>
  <c r="Q112" i="899"/>
  <c r="P112" i="899"/>
  <c r="O112" i="899"/>
  <c r="N112" i="899"/>
  <c r="M112" i="899"/>
  <c r="L112" i="899"/>
  <c r="K112" i="899"/>
  <c r="J112" i="899"/>
  <c r="I112" i="899"/>
  <c r="H112" i="899"/>
  <c r="G112" i="899"/>
  <c r="F112" i="899"/>
  <c r="E112" i="899"/>
  <c r="G110" i="899"/>
  <c r="F110" i="899"/>
  <c r="O109" i="899"/>
  <c r="N109" i="899"/>
  <c r="W108" i="899"/>
  <c r="V108" i="899"/>
  <c r="AR107" i="899"/>
  <c r="AQ107" i="899"/>
  <c r="AP107" i="899"/>
  <c r="AO107" i="899"/>
  <c r="AN107" i="899"/>
  <c r="AM107" i="899"/>
  <c r="AL107" i="899"/>
  <c r="AK107" i="899"/>
  <c r="AJ107" i="899"/>
  <c r="AI107" i="899"/>
  <c r="AH107" i="899"/>
  <c r="AG107" i="899"/>
  <c r="AF107" i="899"/>
  <c r="AE107" i="899"/>
  <c r="AD107" i="899"/>
  <c r="AC107" i="899"/>
  <c r="AB107" i="899"/>
  <c r="AA107" i="899"/>
  <c r="Z107" i="899"/>
  <c r="Y107" i="899"/>
  <c r="X107" i="899"/>
  <c r="W107" i="899"/>
  <c r="V107" i="899"/>
  <c r="U107" i="899"/>
  <c r="T107" i="899"/>
  <c r="J107" i="899"/>
  <c r="AR106" i="899"/>
  <c r="AQ106" i="899"/>
  <c r="AP106" i="899"/>
  <c r="AP117" i="899" s="1"/>
  <c r="AO106" i="899"/>
  <c r="AN106" i="899"/>
  <c r="AM106" i="899"/>
  <c r="AL106" i="899"/>
  <c r="AL117" i="899" s="1"/>
  <c r="AK106" i="899"/>
  <c r="AJ106" i="899"/>
  <c r="AI106" i="899"/>
  <c r="AH106" i="899"/>
  <c r="AH117" i="899" s="1"/>
  <c r="AG106" i="899"/>
  <c r="AF106" i="899"/>
  <c r="AE106" i="899"/>
  <c r="AD106" i="899"/>
  <c r="AD117" i="899" s="1"/>
  <c r="AC106" i="899"/>
  <c r="AB106" i="899"/>
  <c r="AA106" i="899"/>
  <c r="Z106" i="899"/>
  <c r="Z117" i="899" s="1"/>
  <c r="Y106" i="899"/>
  <c r="X106" i="899"/>
  <c r="W106" i="899"/>
  <c r="V106" i="899"/>
  <c r="V117" i="899" s="1"/>
  <c r="U106" i="899"/>
  <c r="T106" i="899"/>
  <c r="AC103" i="899"/>
  <c r="AK102" i="899"/>
  <c r="AR99" i="899"/>
  <c r="AQ99" i="899"/>
  <c r="AP99" i="899"/>
  <c r="AO99" i="899"/>
  <c r="AN99" i="899"/>
  <c r="AM99" i="899"/>
  <c r="AL99" i="899"/>
  <c r="AK99" i="899"/>
  <c r="AJ99" i="899"/>
  <c r="AI99" i="899"/>
  <c r="AH99" i="899"/>
  <c r="AG99" i="899"/>
  <c r="AG103" i="899" s="1"/>
  <c r="AF99" i="899"/>
  <c r="AE99" i="899"/>
  <c r="AD99" i="899"/>
  <c r="AC99" i="899"/>
  <c r="AB99" i="899"/>
  <c r="AA99" i="899"/>
  <c r="Z99" i="899"/>
  <c r="Y99" i="899"/>
  <c r="X99" i="899"/>
  <c r="W99" i="899"/>
  <c r="V99" i="899"/>
  <c r="U99" i="899"/>
  <c r="T99" i="899"/>
  <c r="AR97" i="899"/>
  <c r="AQ97" i="899"/>
  <c r="AQ103" i="899" s="1"/>
  <c r="AP97" i="899"/>
  <c r="AO97" i="899"/>
  <c r="AN97" i="899"/>
  <c r="AM97" i="899"/>
  <c r="AL97" i="899"/>
  <c r="AK97" i="899"/>
  <c r="AJ97" i="899"/>
  <c r="AI97" i="899"/>
  <c r="AH97" i="899"/>
  <c r="AG97" i="899"/>
  <c r="AF97" i="899"/>
  <c r="AE97" i="899"/>
  <c r="AD97" i="899"/>
  <c r="AC97" i="899"/>
  <c r="AB97" i="899"/>
  <c r="AA97" i="899"/>
  <c r="AA103" i="899" s="1"/>
  <c r="Z97" i="899"/>
  <c r="Y97" i="899"/>
  <c r="X97" i="899"/>
  <c r="W97" i="899"/>
  <c r="V97" i="899"/>
  <c r="U97" i="899"/>
  <c r="T97" i="899"/>
  <c r="S97" i="899"/>
  <c r="R97" i="899"/>
  <c r="Q97" i="899"/>
  <c r="P97" i="899"/>
  <c r="O97" i="899"/>
  <c r="N97" i="899"/>
  <c r="M97" i="899"/>
  <c r="L97" i="899"/>
  <c r="K97" i="899"/>
  <c r="J97" i="899"/>
  <c r="I97" i="899"/>
  <c r="H97" i="899"/>
  <c r="G97" i="899"/>
  <c r="F97" i="899"/>
  <c r="E97" i="899"/>
  <c r="AR95" i="899"/>
  <c r="AR102" i="899" s="1"/>
  <c r="AQ95" i="899"/>
  <c r="AQ102" i="899" s="1"/>
  <c r="AP95" i="899"/>
  <c r="AP102" i="899" s="1"/>
  <c r="AO95" i="899"/>
  <c r="AO102" i="899" s="1"/>
  <c r="AN95" i="899"/>
  <c r="AN102" i="899" s="1"/>
  <c r="AM95" i="899"/>
  <c r="AM102" i="899" s="1"/>
  <c r="AL95" i="899"/>
  <c r="AL102" i="899" s="1"/>
  <c r="AK95" i="899"/>
  <c r="AJ95" i="899"/>
  <c r="AJ102" i="899" s="1"/>
  <c r="AI95" i="899"/>
  <c r="AI102" i="899" s="1"/>
  <c r="AH95" i="899"/>
  <c r="AH102" i="899" s="1"/>
  <c r="AG95" i="899"/>
  <c r="AG102" i="899" s="1"/>
  <c r="AF95" i="899"/>
  <c r="AF102" i="899" s="1"/>
  <c r="AE95" i="899"/>
  <c r="AE102" i="899" s="1"/>
  <c r="AD95" i="899"/>
  <c r="AD102" i="899" s="1"/>
  <c r="AC95" i="899"/>
  <c r="AC102" i="899" s="1"/>
  <c r="AB95" i="899"/>
  <c r="AB102" i="899" s="1"/>
  <c r="AA95" i="899"/>
  <c r="AA102" i="899" s="1"/>
  <c r="Z95" i="899"/>
  <c r="Z102" i="899" s="1"/>
  <c r="Y95" i="899"/>
  <c r="Y102" i="899" s="1"/>
  <c r="X95" i="899"/>
  <c r="X102" i="899" s="1"/>
  <c r="W95" i="899"/>
  <c r="W102" i="899" s="1"/>
  <c r="V95" i="899"/>
  <c r="V102" i="899" s="1"/>
  <c r="U95" i="899"/>
  <c r="U102" i="899" s="1"/>
  <c r="T95" i="899"/>
  <c r="T102" i="899" s="1"/>
  <c r="O95" i="899"/>
  <c r="O102" i="899" s="1"/>
  <c r="G95" i="899"/>
  <c r="G102" i="899" s="1"/>
  <c r="AR93" i="899"/>
  <c r="AR101" i="899" s="1"/>
  <c r="AQ93" i="899"/>
  <c r="AQ101" i="899" s="1"/>
  <c r="AP93" i="899"/>
  <c r="AP101" i="899" s="1"/>
  <c r="AO93" i="899"/>
  <c r="AO101" i="899" s="1"/>
  <c r="AN93" i="899"/>
  <c r="AN101" i="899" s="1"/>
  <c r="AM93" i="899"/>
  <c r="AM101" i="899" s="1"/>
  <c r="AL93" i="899"/>
  <c r="AL101" i="899" s="1"/>
  <c r="AK93" i="899"/>
  <c r="AK101" i="899" s="1"/>
  <c r="AJ93" i="899"/>
  <c r="AJ101" i="899" s="1"/>
  <c r="AI93" i="899"/>
  <c r="AI101" i="899" s="1"/>
  <c r="AH93" i="899"/>
  <c r="AH101" i="899" s="1"/>
  <c r="AG93" i="899"/>
  <c r="AG101" i="899" s="1"/>
  <c r="AF93" i="899"/>
  <c r="AF101" i="899" s="1"/>
  <c r="AE93" i="899"/>
  <c r="AE101" i="899" s="1"/>
  <c r="AD93" i="899"/>
  <c r="AD101" i="899" s="1"/>
  <c r="AC93" i="899"/>
  <c r="AC101" i="899" s="1"/>
  <c r="AC104" i="899" s="1"/>
  <c r="AB93" i="899"/>
  <c r="AB101" i="899" s="1"/>
  <c r="AA93" i="899"/>
  <c r="AA101" i="899" s="1"/>
  <c r="Z93" i="899"/>
  <c r="Z101" i="899" s="1"/>
  <c r="Y93" i="899"/>
  <c r="Y101" i="899" s="1"/>
  <c r="X93" i="899"/>
  <c r="X101" i="899" s="1"/>
  <c r="W93" i="899"/>
  <c r="W101" i="899" s="1"/>
  <c r="V93" i="899"/>
  <c r="V101" i="899" s="1"/>
  <c r="U93" i="899"/>
  <c r="U101" i="899" s="1"/>
  <c r="T93" i="899"/>
  <c r="T101" i="899" s="1"/>
  <c r="G93" i="899"/>
  <c r="G101" i="899" s="1"/>
  <c r="AR90" i="899"/>
  <c r="AQ90" i="899"/>
  <c r="AQ110" i="899" s="1"/>
  <c r="AP90" i="899"/>
  <c r="AP110" i="899" s="1"/>
  <c r="AO90" i="899"/>
  <c r="AN90" i="899"/>
  <c r="AM90" i="899"/>
  <c r="AM110" i="899" s="1"/>
  <c r="AL90" i="899"/>
  <c r="AL110" i="899" s="1"/>
  <c r="AK90" i="899"/>
  <c r="AJ90" i="899"/>
  <c r="AI90" i="899"/>
  <c r="AI109" i="899" s="1"/>
  <c r="AH90" i="899"/>
  <c r="AH110" i="899" s="1"/>
  <c r="AG90" i="899"/>
  <c r="AF90" i="899"/>
  <c r="AE90" i="899"/>
  <c r="AE110" i="899" s="1"/>
  <c r="AD90" i="899"/>
  <c r="AD110" i="899" s="1"/>
  <c r="AC90" i="899"/>
  <c r="AB90" i="899"/>
  <c r="AA90" i="899"/>
  <c r="AA110" i="899" s="1"/>
  <c r="Z90" i="899"/>
  <c r="Z109" i="899" s="1"/>
  <c r="Y90" i="899"/>
  <c r="Y110" i="899" s="1"/>
  <c r="X90" i="899"/>
  <c r="W90" i="899"/>
  <c r="W110" i="899" s="1"/>
  <c r="V90" i="899"/>
  <c r="V110" i="899" s="1"/>
  <c r="U90" i="899"/>
  <c r="T90" i="899"/>
  <c r="S90" i="899"/>
  <c r="S109" i="899" s="1"/>
  <c r="R90" i="899"/>
  <c r="R110" i="899" s="1"/>
  <c r="Q90" i="899"/>
  <c r="P90" i="899"/>
  <c r="O90" i="899"/>
  <c r="O110" i="899" s="1"/>
  <c r="N90" i="899"/>
  <c r="M90" i="899"/>
  <c r="L90" i="899"/>
  <c r="K90" i="899"/>
  <c r="K110" i="899" s="1"/>
  <c r="J90" i="899"/>
  <c r="J110" i="899" s="1"/>
  <c r="I90" i="899"/>
  <c r="H90" i="899"/>
  <c r="G90" i="899"/>
  <c r="G109" i="899" s="1"/>
  <c r="F90" i="899"/>
  <c r="F108" i="899" s="1"/>
  <c r="E90" i="899"/>
  <c r="C73" i="899"/>
  <c r="D134" i="899" s="1"/>
  <c r="C67" i="899"/>
  <c r="C46" i="899"/>
  <c r="O107" i="899" s="1"/>
  <c r="C40" i="899"/>
  <c r="C34" i="899"/>
  <c r="D133" i="899" s="1"/>
  <c r="C22" i="899"/>
  <c r="C21" i="899"/>
  <c r="R93" i="899" s="1"/>
  <c r="R101" i="899" s="1"/>
  <c r="C20" i="899"/>
  <c r="C14" i="899"/>
  <c r="C7" i="899"/>
  <c r="C5" i="899"/>
  <c r="A1" i="899"/>
  <c r="D136" i="897"/>
  <c r="AR129" i="897"/>
  <c r="AQ129" i="897"/>
  <c r="AP129" i="897"/>
  <c r="AO129" i="897"/>
  <c r="AN129" i="897"/>
  <c r="AM129" i="897"/>
  <c r="AL129" i="897"/>
  <c r="AK129" i="897"/>
  <c r="AJ129" i="897"/>
  <c r="AI129" i="897"/>
  <c r="AH129" i="897"/>
  <c r="AG129" i="897"/>
  <c r="AF129" i="897"/>
  <c r="AE129" i="897"/>
  <c r="AD129" i="897"/>
  <c r="AC129" i="897"/>
  <c r="AB129" i="897"/>
  <c r="AA129" i="897"/>
  <c r="Z129" i="897"/>
  <c r="Y129" i="897"/>
  <c r="X129" i="897"/>
  <c r="W129" i="897"/>
  <c r="V129" i="897"/>
  <c r="U129" i="897"/>
  <c r="T129" i="897"/>
  <c r="S129" i="897"/>
  <c r="R129" i="897"/>
  <c r="Q129" i="897"/>
  <c r="R123" i="897"/>
  <c r="AR122" i="897"/>
  <c r="AQ122" i="897"/>
  <c r="AP122" i="897"/>
  <c r="AO122" i="897"/>
  <c r="AN122" i="897"/>
  <c r="AM122" i="897"/>
  <c r="AL122" i="897"/>
  <c r="AK122" i="897"/>
  <c r="AJ122" i="897"/>
  <c r="AI122" i="897"/>
  <c r="AH122" i="897"/>
  <c r="AG122" i="897"/>
  <c r="AF122" i="897"/>
  <c r="AE122" i="897"/>
  <c r="AD122" i="897"/>
  <c r="AC122" i="897"/>
  <c r="AB122" i="897"/>
  <c r="AA122" i="897"/>
  <c r="Z122" i="897"/>
  <c r="Y122" i="897"/>
  <c r="X122" i="897"/>
  <c r="W122" i="897"/>
  <c r="V122" i="897"/>
  <c r="U122" i="897"/>
  <c r="T122" i="897"/>
  <c r="S122" i="897"/>
  <c r="R122" i="897"/>
  <c r="Q122" i="897"/>
  <c r="AR121" i="897"/>
  <c r="AR123" i="897" s="1"/>
  <c r="AQ121" i="897"/>
  <c r="AQ123" i="897" s="1"/>
  <c r="AP121" i="897"/>
  <c r="AP123" i="897" s="1"/>
  <c r="AO121" i="897"/>
  <c r="AO123" i="897" s="1"/>
  <c r="AN121" i="897"/>
  <c r="AN123" i="897" s="1"/>
  <c r="AM121" i="897"/>
  <c r="AM123" i="897" s="1"/>
  <c r="AL121" i="897"/>
  <c r="AL123" i="897" s="1"/>
  <c r="AK121" i="897"/>
  <c r="AK123" i="897" s="1"/>
  <c r="AJ121" i="897"/>
  <c r="AJ123" i="897" s="1"/>
  <c r="AI121" i="897"/>
  <c r="AI123" i="897" s="1"/>
  <c r="AH121" i="897"/>
  <c r="AH123" i="897" s="1"/>
  <c r="AG121" i="897"/>
  <c r="AG123" i="897" s="1"/>
  <c r="AF121" i="897"/>
  <c r="AF123" i="897" s="1"/>
  <c r="AE121" i="897"/>
  <c r="AE123" i="897" s="1"/>
  <c r="AD121" i="897"/>
  <c r="AD123" i="897" s="1"/>
  <c r="AC121" i="897"/>
  <c r="AC123" i="897" s="1"/>
  <c r="AB121" i="897"/>
  <c r="AB123" i="897" s="1"/>
  <c r="AA121" i="897"/>
  <c r="AA123" i="897" s="1"/>
  <c r="Z121" i="897"/>
  <c r="Z123" i="897" s="1"/>
  <c r="Y121" i="897"/>
  <c r="Y123" i="897" s="1"/>
  <c r="X121" i="897"/>
  <c r="X123" i="897" s="1"/>
  <c r="W121" i="897"/>
  <c r="W123" i="897" s="1"/>
  <c r="V121" i="897"/>
  <c r="V123" i="897" s="1"/>
  <c r="U121" i="897"/>
  <c r="U123" i="897" s="1"/>
  <c r="T121" i="897"/>
  <c r="T123" i="897" s="1"/>
  <c r="S121" i="897"/>
  <c r="S123" i="897" s="1"/>
  <c r="R121" i="897"/>
  <c r="Q121" i="897"/>
  <c r="Q123" i="897" s="1"/>
  <c r="AR120" i="897"/>
  <c r="AQ120" i="897"/>
  <c r="AP120" i="897"/>
  <c r="AO120" i="897"/>
  <c r="AN120" i="897"/>
  <c r="AM120" i="897"/>
  <c r="AL120" i="897"/>
  <c r="AK120" i="897"/>
  <c r="AJ120" i="897"/>
  <c r="AI120" i="897"/>
  <c r="AH120" i="897"/>
  <c r="AG120" i="897"/>
  <c r="AF120" i="897"/>
  <c r="AE120" i="897"/>
  <c r="AD120" i="897"/>
  <c r="AC120" i="897"/>
  <c r="AB120" i="897"/>
  <c r="AA120" i="897"/>
  <c r="Z120" i="897"/>
  <c r="Y120" i="897"/>
  <c r="X120" i="897"/>
  <c r="W120" i="897"/>
  <c r="V120" i="897"/>
  <c r="U120" i="897"/>
  <c r="T120" i="897"/>
  <c r="S120" i="897"/>
  <c r="R120" i="897"/>
  <c r="Q120" i="897"/>
  <c r="AR112" i="897"/>
  <c r="AQ112" i="897"/>
  <c r="AP112" i="897"/>
  <c r="AO112" i="897"/>
  <c r="AN112" i="897"/>
  <c r="AM112" i="897"/>
  <c r="AL112" i="897"/>
  <c r="AK112" i="897"/>
  <c r="AJ112" i="897"/>
  <c r="AI112" i="897"/>
  <c r="AH112" i="897"/>
  <c r="AG112" i="897"/>
  <c r="AF112" i="897"/>
  <c r="AE112" i="897"/>
  <c r="AD112" i="897"/>
  <c r="AC112" i="897"/>
  <c r="AB112" i="897"/>
  <c r="AA112" i="897"/>
  <c r="Z112" i="897"/>
  <c r="Y112" i="897"/>
  <c r="X112" i="897"/>
  <c r="W112" i="897"/>
  <c r="V112" i="897"/>
  <c r="U112" i="897"/>
  <c r="T112" i="897"/>
  <c r="S112" i="897"/>
  <c r="R112" i="897"/>
  <c r="Q112" i="897"/>
  <c r="P112" i="897"/>
  <c r="O112" i="897"/>
  <c r="N112" i="897"/>
  <c r="M112" i="897"/>
  <c r="L112" i="897"/>
  <c r="K112" i="897"/>
  <c r="J112" i="897"/>
  <c r="I112" i="897"/>
  <c r="H112" i="897"/>
  <c r="G112" i="897"/>
  <c r="F112" i="897"/>
  <c r="E112" i="897"/>
  <c r="AG109" i="897"/>
  <c r="AR107" i="897"/>
  <c r="AQ107" i="897"/>
  <c r="AP107" i="897"/>
  <c r="AO107" i="897"/>
  <c r="AN107" i="897"/>
  <c r="AM107" i="897"/>
  <c r="AL107" i="897"/>
  <c r="AK107" i="897"/>
  <c r="AJ107" i="897"/>
  <c r="AI107" i="897"/>
  <c r="AH107" i="897"/>
  <c r="AG107" i="897"/>
  <c r="AF107" i="897"/>
  <c r="AE107" i="897"/>
  <c r="AD107" i="897"/>
  <c r="AC107" i="897"/>
  <c r="AB107" i="897"/>
  <c r="AA107" i="897"/>
  <c r="Z107" i="897"/>
  <c r="Y107" i="897"/>
  <c r="X107" i="897"/>
  <c r="W107" i="897"/>
  <c r="V107" i="897"/>
  <c r="U107" i="897"/>
  <c r="T107" i="897"/>
  <c r="S107" i="897"/>
  <c r="R107" i="897"/>
  <c r="Q107" i="897"/>
  <c r="AR106" i="897"/>
  <c r="AQ106" i="897"/>
  <c r="AQ117" i="897" s="1"/>
  <c r="AP106" i="897"/>
  <c r="AO106" i="897"/>
  <c r="AN106" i="897"/>
  <c r="AM106" i="897"/>
  <c r="AM117" i="897" s="1"/>
  <c r="AL106" i="897"/>
  <c r="AK106" i="897"/>
  <c r="AJ106" i="897"/>
  <c r="AI106" i="897"/>
  <c r="AI117" i="897" s="1"/>
  <c r="AH106" i="897"/>
  <c r="AG106" i="897"/>
  <c r="AF106" i="897"/>
  <c r="AE106" i="897"/>
  <c r="AE117" i="897" s="1"/>
  <c r="AD106" i="897"/>
  <c r="AC106" i="897"/>
  <c r="AB106" i="897"/>
  <c r="AA106" i="897"/>
  <c r="AA117" i="897" s="1"/>
  <c r="Z106" i="897"/>
  <c r="Y106" i="897"/>
  <c r="X106" i="897"/>
  <c r="W106" i="897"/>
  <c r="W117" i="897" s="1"/>
  <c r="V106" i="897"/>
  <c r="U106" i="897"/>
  <c r="T106" i="897"/>
  <c r="S106" i="897"/>
  <c r="S117" i="897" s="1"/>
  <c r="R106" i="897"/>
  <c r="Q106" i="897"/>
  <c r="AR99" i="897"/>
  <c r="AQ99" i="897"/>
  <c r="AP99" i="897"/>
  <c r="AO99" i="897"/>
  <c r="AN99" i="897"/>
  <c r="AN103" i="897" s="1"/>
  <c r="AM99" i="897"/>
  <c r="AL99" i="897"/>
  <c r="AK99" i="897"/>
  <c r="AJ99" i="897"/>
  <c r="AI99" i="897"/>
  <c r="AH99" i="897"/>
  <c r="AG99" i="897"/>
  <c r="AF99" i="897"/>
  <c r="AF103" i="897" s="1"/>
  <c r="AE99" i="897"/>
  <c r="AD99" i="897"/>
  <c r="AC99" i="897"/>
  <c r="AB99" i="897"/>
  <c r="AA99" i="897"/>
  <c r="Z99" i="897"/>
  <c r="Y99" i="897"/>
  <c r="X99" i="897"/>
  <c r="W99" i="897"/>
  <c r="V99" i="897"/>
  <c r="U99" i="897"/>
  <c r="T99" i="897"/>
  <c r="S99" i="897"/>
  <c r="R99" i="897"/>
  <c r="Q99" i="897"/>
  <c r="K99" i="897"/>
  <c r="K103" i="897" s="1"/>
  <c r="AR97" i="897"/>
  <c r="AQ97" i="897"/>
  <c r="AP97" i="897"/>
  <c r="AO97" i="897"/>
  <c r="AN97" i="897"/>
  <c r="AM97" i="897"/>
  <c r="AL97" i="897"/>
  <c r="AK97" i="897"/>
  <c r="AJ97" i="897"/>
  <c r="AI97" i="897"/>
  <c r="AH97" i="897"/>
  <c r="AG97" i="897"/>
  <c r="AF97" i="897"/>
  <c r="AE97" i="897"/>
  <c r="AD97" i="897"/>
  <c r="AC97" i="897"/>
  <c r="AB97" i="897"/>
  <c r="AA97" i="897"/>
  <c r="Z97" i="897"/>
  <c r="Y97" i="897"/>
  <c r="X97" i="897"/>
  <c r="W97" i="897"/>
  <c r="V97" i="897"/>
  <c r="U97" i="897"/>
  <c r="T97" i="897"/>
  <c r="S97" i="897"/>
  <c r="R97" i="897"/>
  <c r="Q97" i="897"/>
  <c r="P97" i="897"/>
  <c r="O97" i="897"/>
  <c r="N97" i="897"/>
  <c r="M97" i="897"/>
  <c r="L97" i="897"/>
  <c r="K97" i="897"/>
  <c r="J97" i="897"/>
  <c r="I97" i="897"/>
  <c r="H97" i="897"/>
  <c r="G97" i="897"/>
  <c r="F97" i="897"/>
  <c r="E97" i="897"/>
  <c r="AR95" i="897"/>
  <c r="AR102" i="897" s="1"/>
  <c r="AQ95" i="897"/>
  <c r="AQ102" i="897" s="1"/>
  <c r="AP95" i="897"/>
  <c r="AP102" i="897" s="1"/>
  <c r="AO95" i="897"/>
  <c r="AO102" i="897" s="1"/>
  <c r="AN95" i="897"/>
  <c r="AN102" i="897" s="1"/>
  <c r="AM95" i="897"/>
  <c r="AM102" i="897" s="1"/>
  <c r="AL95" i="897"/>
  <c r="AL102" i="897" s="1"/>
  <c r="AK95" i="897"/>
  <c r="AK102" i="897" s="1"/>
  <c r="AJ95" i="897"/>
  <c r="AJ102" i="897" s="1"/>
  <c r="AI95" i="897"/>
  <c r="AI102" i="897" s="1"/>
  <c r="AH95" i="897"/>
  <c r="AH102" i="897" s="1"/>
  <c r="AG95" i="897"/>
  <c r="AG102" i="897" s="1"/>
  <c r="AF95" i="897"/>
  <c r="AF102" i="897" s="1"/>
  <c r="AE95" i="897"/>
  <c r="AE102" i="897" s="1"/>
  <c r="AD95" i="897"/>
  <c r="AD102" i="897" s="1"/>
  <c r="AC95" i="897"/>
  <c r="AC102" i="897" s="1"/>
  <c r="AB95" i="897"/>
  <c r="AB102" i="897" s="1"/>
  <c r="AA95" i="897"/>
  <c r="AA102" i="897" s="1"/>
  <c r="Z95" i="897"/>
  <c r="Z102" i="897" s="1"/>
  <c r="Y95" i="897"/>
  <c r="Y102" i="897" s="1"/>
  <c r="X95" i="897"/>
  <c r="X102" i="897" s="1"/>
  <c r="W95" i="897"/>
  <c r="W102" i="897" s="1"/>
  <c r="V95" i="897"/>
  <c r="V102" i="897" s="1"/>
  <c r="U95" i="897"/>
  <c r="U102" i="897" s="1"/>
  <c r="T95" i="897"/>
  <c r="T102" i="897" s="1"/>
  <c r="S95" i="897"/>
  <c r="S102" i="897" s="1"/>
  <c r="R95" i="897"/>
  <c r="R102" i="897" s="1"/>
  <c r="Q95" i="897"/>
  <c r="Q102" i="897" s="1"/>
  <c r="AR93" i="897"/>
  <c r="AR101" i="897" s="1"/>
  <c r="AQ93" i="897"/>
  <c r="AQ101" i="897" s="1"/>
  <c r="AP93" i="897"/>
  <c r="AP101" i="897" s="1"/>
  <c r="AO93" i="897"/>
  <c r="AO101" i="897" s="1"/>
  <c r="AN93" i="897"/>
  <c r="AN101" i="897" s="1"/>
  <c r="AM93" i="897"/>
  <c r="AM101" i="897" s="1"/>
  <c r="AL93" i="897"/>
  <c r="AL101" i="897" s="1"/>
  <c r="AK93" i="897"/>
  <c r="AK101" i="897" s="1"/>
  <c r="AJ93" i="897"/>
  <c r="AJ101" i="897" s="1"/>
  <c r="AI93" i="897"/>
  <c r="AI101" i="897" s="1"/>
  <c r="AH93" i="897"/>
  <c r="AH101" i="897" s="1"/>
  <c r="AG93" i="897"/>
  <c r="AG101" i="897" s="1"/>
  <c r="AF93" i="897"/>
  <c r="AF101" i="897" s="1"/>
  <c r="AE93" i="897"/>
  <c r="AE101" i="897" s="1"/>
  <c r="AD93" i="897"/>
  <c r="AD101" i="897" s="1"/>
  <c r="AC93" i="897"/>
  <c r="AC101" i="897" s="1"/>
  <c r="AB93" i="897"/>
  <c r="AB101" i="897" s="1"/>
  <c r="AA93" i="897"/>
  <c r="AA101" i="897" s="1"/>
  <c r="Z93" i="897"/>
  <c r="Z101" i="897" s="1"/>
  <c r="Y93" i="897"/>
  <c r="Y101" i="897" s="1"/>
  <c r="X93" i="897"/>
  <c r="X101" i="897" s="1"/>
  <c r="W93" i="897"/>
  <c r="W101" i="897" s="1"/>
  <c r="V93" i="897"/>
  <c r="V101" i="897" s="1"/>
  <c r="U93" i="897"/>
  <c r="U101" i="897" s="1"/>
  <c r="T93" i="897"/>
  <c r="T101" i="897" s="1"/>
  <c r="S93" i="897"/>
  <c r="S101" i="897" s="1"/>
  <c r="R93" i="897"/>
  <c r="R101" i="897" s="1"/>
  <c r="Q93" i="897"/>
  <c r="Q101" i="897" s="1"/>
  <c r="AR90" i="897"/>
  <c r="AQ90" i="897"/>
  <c r="AP90" i="897"/>
  <c r="AO90" i="897"/>
  <c r="AO110" i="897" s="1"/>
  <c r="AN90" i="897"/>
  <c r="AM90" i="897"/>
  <c r="AL90" i="897"/>
  <c r="AK90" i="897"/>
  <c r="AK108" i="897" s="1"/>
  <c r="AJ90" i="897"/>
  <c r="AI90" i="897"/>
  <c r="AH90" i="897"/>
  <c r="AG90" i="897"/>
  <c r="AG110" i="897" s="1"/>
  <c r="AF90" i="897"/>
  <c r="AE90" i="897"/>
  <c r="AD90" i="897"/>
  <c r="AC90" i="897"/>
  <c r="AC109" i="897" s="1"/>
  <c r="AB90" i="897"/>
  <c r="AA90" i="897"/>
  <c r="Z90" i="897"/>
  <c r="Y90" i="897"/>
  <c r="Y110" i="897" s="1"/>
  <c r="X90" i="897"/>
  <c r="W90" i="897"/>
  <c r="V90" i="897"/>
  <c r="U90" i="897"/>
  <c r="U108" i="897" s="1"/>
  <c r="T90" i="897"/>
  <c r="S90" i="897"/>
  <c r="R90" i="897"/>
  <c r="Q90" i="897"/>
  <c r="Q110" i="897" s="1"/>
  <c r="P90" i="897"/>
  <c r="O90" i="897"/>
  <c r="N90" i="897"/>
  <c r="M90" i="897"/>
  <c r="M107" i="897" s="1"/>
  <c r="L90" i="897"/>
  <c r="K90" i="897"/>
  <c r="J90" i="897"/>
  <c r="I90" i="897"/>
  <c r="I110" i="897" s="1"/>
  <c r="H90" i="897"/>
  <c r="G90" i="897"/>
  <c r="F90" i="897"/>
  <c r="E90" i="897"/>
  <c r="E108" i="897" s="1"/>
  <c r="C73" i="897"/>
  <c r="D134" i="897" s="1"/>
  <c r="C67" i="897"/>
  <c r="C46" i="897"/>
  <c r="C40" i="897"/>
  <c r="C34" i="897"/>
  <c r="D133" i="897" s="1"/>
  <c r="N120" i="897" s="1"/>
  <c r="C22" i="897"/>
  <c r="M95" i="897" s="1"/>
  <c r="M102" i="897" s="1"/>
  <c r="C20" i="897"/>
  <c r="C21" i="897" s="1"/>
  <c r="I93" i="897" s="1"/>
  <c r="I101" i="897" s="1"/>
  <c r="C14" i="897"/>
  <c r="P99" i="897" s="1"/>
  <c r="C7" i="897"/>
  <c r="C5" i="897"/>
  <c r="A1" i="897"/>
  <c r="D136" i="896"/>
  <c r="AR129" i="896"/>
  <c r="AQ129" i="896"/>
  <c r="AP129" i="896"/>
  <c r="AO129" i="896"/>
  <c r="AN129" i="896"/>
  <c r="AM129" i="896"/>
  <c r="AL129" i="896"/>
  <c r="AK129" i="896"/>
  <c r="AJ129" i="896"/>
  <c r="AI129" i="896"/>
  <c r="AH129" i="896"/>
  <c r="AG129" i="896"/>
  <c r="AF129" i="896"/>
  <c r="AE129" i="896"/>
  <c r="AD129" i="896"/>
  <c r="AC129" i="896"/>
  <c r="AB129" i="896"/>
  <c r="AA129" i="896"/>
  <c r="Z129" i="896"/>
  <c r="Y129" i="896"/>
  <c r="X129" i="896"/>
  <c r="W129" i="896"/>
  <c r="V129" i="896"/>
  <c r="U129" i="896"/>
  <c r="T129" i="896"/>
  <c r="S129" i="896"/>
  <c r="R129" i="896"/>
  <c r="Q129" i="896"/>
  <c r="AR122" i="896"/>
  <c r="AQ122" i="896"/>
  <c r="AP122" i="896"/>
  <c r="AO122" i="896"/>
  <c r="AN122" i="896"/>
  <c r="AM122" i="896"/>
  <c r="AL122" i="896"/>
  <c r="AK122" i="896"/>
  <c r="AJ122" i="896"/>
  <c r="AI122" i="896"/>
  <c r="AH122" i="896"/>
  <c r="AG122" i="896"/>
  <c r="AF122" i="896"/>
  <c r="AE122" i="896"/>
  <c r="AD122" i="896"/>
  <c r="AC122" i="896"/>
  <c r="AB122" i="896"/>
  <c r="AA122" i="896"/>
  <c r="Z122" i="896"/>
  <c r="Y122" i="896"/>
  <c r="X122" i="896"/>
  <c r="W122" i="896"/>
  <c r="V122" i="896"/>
  <c r="U122" i="896"/>
  <c r="T122" i="896"/>
  <c r="S122" i="896"/>
  <c r="R122" i="896"/>
  <c r="Q122" i="896"/>
  <c r="AR121" i="896"/>
  <c r="AR123" i="896" s="1"/>
  <c r="AQ121" i="896"/>
  <c r="AQ123" i="896" s="1"/>
  <c r="AP121" i="896"/>
  <c r="AP123" i="896" s="1"/>
  <c r="AO121" i="896"/>
  <c r="AO123" i="896" s="1"/>
  <c r="AN121" i="896"/>
  <c r="AN123" i="896" s="1"/>
  <c r="AM121" i="896"/>
  <c r="AM123" i="896" s="1"/>
  <c r="AL121" i="896"/>
  <c r="AL123" i="896" s="1"/>
  <c r="AK121" i="896"/>
  <c r="AK123" i="896" s="1"/>
  <c r="AJ121" i="896"/>
  <c r="AJ123" i="896" s="1"/>
  <c r="AI121" i="896"/>
  <c r="AH121" i="896"/>
  <c r="AH123" i="896" s="1"/>
  <c r="AG121" i="896"/>
  <c r="AG123" i="896" s="1"/>
  <c r="AF121" i="896"/>
  <c r="AF123" i="896" s="1"/>
  <c r="AE121" i="896"/>
  <c r="AE123" i="896" s="1"/>
  <c r="AD121" i="896"/>
  <c r="AD123" i="896" s="1"/>
  <c r="AC121" i="896"/>
  <c r="AC123" i="896" s="1"/>
  <c r="AB121" i="896"/>
  <c r="AB123" i="896" s="1"/>
  <c r="AA121" i="896"/>
  <c r="AA123" i="896" s="1"/>
  <c r="Z121" i="896"/>
  <c r="Z123" i="896" s="1"/>
  <c r="Y121" i="896"/>
  <c r="Y123" i="896" s="1"/>
  <c r="X121" i="896"/>
  <c r="X123" i="896" s="1"/>
  <c r="W121" i="896"/>
  <c r="W123" i="896" s="1"/>
  <c r="V121" i="896"/>
  <c r="V123" i="896" s="1"/>
  <c r="U121" i="896"/>
  <c r="U123" i="896" s="1"/>
  <c r="T121" i="896"/>
  <c r="T123" i="896" s="1"/>
  <c r="S121" i="896"/>
  <c r="R121" i="896"/>
  <c r="R123" i="896" s="1"/>
  <c r="Q121" i="896"/>
  <c r="Q123" i="896" s="1"/>
  <c r="AR120" i="896"/>
  <c r="AQ120" i="896"/>
  <c r="AP120" i="896"/>
  <c r="AO120" i="896"/>
  <c r="AN120" i="896"/>
  <c r="AM120" i="896"/>
  <c r="AL120" i="896"/>
  <c r="AK120" i="896"/>
  <c r="AJ120" i="896"/>
  <c r="AI120" i="896"/>
  <c r="AH120" i="896"/>
  <c r="AG120" i="896"/>
  <c r="AF120" i="896"/>
  <c r="AE120" i="896"/>
  <c r="AD120" i="896"/>
  <c r="AC120" i="896"/>
  <c r="AB120" i="896"/>
  <c r="AA120" i="896"/>
  <c r="Z120" i="896"/>
  <c r="Y120" i="896"/>
  <c r="X120" i="896"/>
  <c r="W120" i="896"/>
  <c r="V120" i="896"/>
  <c r="U120" i="896"/>
  <c r="T120" i="896"/>
  <c r="S120" i="896"/>
  <c r="R120" i="896"/>
  <c r="Q120" i="896"/>
  <c r="AR112" i="896"/>
  <c r="AQ112" i="896"/>
  <c r="AP112" i="896"/>
  <c r="AO112" i="896"/>
  <c r="AN112" i="896"/>
  <c r="AM112" i="896"/>
  <c r="AL112" i="896"/>
  <c r="AK112" i="896"/>
  <c r="AJ112" i="896"/>
  <c r="AI112" i="896"/>
  <c r="AH112" i="896"/>
  <c r="AG112" i="896"/>
  <c r="AF112" i="896"/>
  <c r="AE112" i="896"/>
  <c r="AD112" i="896"/>
  <c r="AC112" i="896"/>
  <c r="AB112" i="896"/>
  <c r="AA112" i="896"/>
  <c r="Z112" i="896"/>
  <c r="Y112" i="896"/>
  <c r="X112" i="896"/>
  <c r="W112" i="896"/>
  <c r="V112" i="896"/>
  <c r="U112" i="896"/>
  <c r="T112" i="896"/>
  <c r="S112" i="896"/>
  <c r="R112" i="896"/>
  <c r="Q112" i="896"/>
  <c r="P112" i="896"/>
  <c r="O112" i="896"/>
  <c r="N112" i="896"/>
  <c r="M112" i="896"/>
  <c r="L112" i="896"/>
  <c r="K112" i="896"/>
  <c r="J112" i="896"/>
  <c r="I112" i="896"/>
  <c r="H112" i="896"/>
  <c r="G112" i="896"/>
  <c r="F112" i="896"/>
  <c r="E112" i="896"/>
  <c r="AP110" i="896"/>
  <c r="Z110" i="896"/>
  <c r="T109" i="896"/>
  <c r="AR107" i="896"/>
  <c r="AQ107" i="896"/>
  <c r="AP107" i="896"/>
  <c r="AO107" i="896"/>
  <c r="AN107" i="896"/>
  <c r="AM107" i="896"/>
  <c r="AL107" i="896"/>
  <c r="AK107" i="896"/>
  <c r="AJ107" i="896"/>
  <c r="AI107" i="896"/>
  <c r="AH107" i="896"/>
  <c r="AG107" i="896"/>
  <c r="AF107" i="896"/>
  <c r="AE107" i="896"/>
  <c r="AD107" i="896"/>
  <c r="AC107" i="896"/>
  <c r="AB107" i="896"/>
  <c r="AA107" i="896"/>
  <c r="Z107" i="896"/>
  <c r="Y107" i="896"/>
  <c r="X107" i="896"/>
  <c r="W107" i="896"/>
  <c r="V107" i="896"/>
  <c r="U107" i="896"/>
  <c r="T107" i="896"/>
  <c r="S107" i="896"/>
  <c r="R107" i="896"/>
  <c r="Q107" i="896"/>
  <c r="AR106" i="896"/>
  <c r="AR117" i="896" s="1"/>
  <c r="AQ106" i="896"/>
  <c r="AP106" i="896"/>
  <c r="AP117" i="896" s="1"/>
  <c r="AO106" i="896"/>
  <c r="AO117" i="896" s="1"/>
  <c r="AN106" i="896"/>
  <c r="AN117" i="896" s="1"/>
  <c r="AM106" i="896"/>
  <c r="AL106" i="896"/>
  <c r="AL117" i="896" s="1"/>
  <c r="AK106" i="896"/>
  <c r="AK117" i="896" s="1"/>
  <c r="AJ106" i="896"/>
  <c r="AJ117" i="896" s="1"/>
  <c r="AI106" i="896"/>
  <c r="AH106" i="896"/>
  <c r="AH117" i="896" s="1"/>
  <c r="AG106" i="896"/>
  <c r="AG117" i="896" s="1"/>
  <c r="AF106" i="896"/>
  <c r="AF117" i="896" s="1"/>
  <c r="AE106" i="896"/>
  <c r="AD106" i="896"/>
  <c r="AD117" i="896" s="1"/>
  <c r="AC106" i="896"/>
  <c r="AC117" i="896" s="1"/>
  <c r="AB106" i="896"/>
  <c r="AB117" i="896" s="1"/>
  <c r="AA106" i="896"/>
  <c r="Z106" i="896"/>
  <c r="Z117" i="896" s="1"/>
  <c r="Y106" i="896"/>
  <c r="Y117" i="896" s="1"/>
  <c r="X106" i="896"/>
  <c r="X117" i="896" s="1"/>
  <c r="W106" i="896"/>
  <c r="V106" i="896"/>
  <c r="V117" i="896" s="1"/>
  <c r="U106" i="896"/>
  <c r="U117" i="896" s="1"/>
  <c r="T106" i="896"/>
  <c r="T117" i="896" s="1"/>
  <c r="S106" i="896"/>
  <c r="R106" i="896"/>
  <c r="R117" i="896" s="1"/>
  <c r="Q106" i="896"/>
  <c r="Q117" i="896" s="1"/>
  <c r="Z101" i="896"/>
  <c r="AR99" i="896"/>
  <c r="AQ99" i="896"/>
  <c r="AP99" i="896"/>
  <c r="AO99" i="896"/>
  <c r="AN99" i="896"/>
  <c r="AM99" i="896"/>
  <c r="AL99" i="896"/>
  <c r="AK99" i="896"/>
  <c r="AJ99" i="896"/>
  <c r="AI99" i="896"/>
  <c r="AH99" i="896"/>
  <c r="AG99" i="896"/>
  <c r="AF99" i="896"/>
  <c r="AE99" i="896"/>
  <c r="AD99" i="896"/>
  <c r="AC99" i="896"/>
  <c r="AB99" i="896"/>
  <c r="AA99" i="896"/>
  <c r="Z99" i="896"/>
  <c r="Y99" i="896"/>
  <c r="X99" i="896"/>
  <c r="W99" i="896"/>
  <c r="V99" i="896"/>
  <c r="U99" i="896"/>
  <c r="T99" i="896"/>
  <c r="S99" i="896"/>
  <c r="R99" i="896"/>
  <c r="Q99" i="896"/>
  <c r="AR97" i="896"/>
  <c r="AQ97" i="896"/>
  <c r="AP97" i="896"/>
  <c r="AO97" i="896"/>
  <c r="AN97" i="896"/>
  <c r="AM97" i="896"/>
  <c r="AL97" i="896"/>
  <c r="AK97" i="896"/>
  <c r="AJ97" i="896"/>
  <c r="AI97" i="896"/>
  <c r="AH97" i="896"/>
  <c r="AG97" i="896"/>
  <c r="AF97" i="896"/>
  <c r="AE97" i="896"/>
  <c r="AD97" i="896"/>
  <c r="AC97" i="896"/>
  <c r="AB97" i="896"/>
  <c r="AA97" i="896"/>
  <c r="Z97" i="896"/>
  <c r="Y97" i="896"/>
  <c r="X97" i="896"/>
  <c r="W97" i="896"/>
  <c r="V97" i="896"/>
  <c r="U97" i="896"/>
  <c r="T97" i="896"/>
  <c r="S97" i="896"/>
  <c r="R97" i="896"/>
  <c r="Q97" i="896"/>
  <c r="P97" i="896"/>
  <c r="O97" i="896"/>
  <c r="N97" i="896"/>
  <c r="M97" i="896"/>
  <c r="L97" i="896"/>
  <c r="K97" i="896"/>
  <c r="J97" i="896"/>
  <c r="I97" i="896"/>
  <c r="H97" i="896"/>
  <c r="G97" i="896"/>
  <c r="F97" i="896"/>
  <c r="E97" i="896"/>
  <c r="AR95" i="896"/>
  <c r="AR102" i="896" s="1"/>
  <c r="AQ95" i="896"/>
  <c r="AQ102" i="896" s="1"/>
  <c r="AP95" i="896"/>
  <c r="AP102" i="896" s="1"/>
  <c r="AO95" i="896"/>
  <c r="AO102" i="896" s="1"/>
  <c r="AN95" i="896"/>
  <c r="AN102" i="896" s="1"/>
  <c r="AM95" i="896"/>
  <c r="AM102" i="896" s="1"/>
  <c r="AL95" i="896"/>
  <c r="AL102" i="896" s="1"/>
  <c r="AK95" i="896"/>
  <c r="AK102" i="896" s="1"/>
  <c r="AJ95" i="896"/>
  <c r="AJ102" i="896" s="1"/>
  <c r="AI95" i="896"/>
  <c r="AI102" i="896" s="1"/>
  <c r="AH95" i="896"/>
  <c r="AH102" i="896" s="1"/>
  <c r="AG95" i="896"/>
  <c r="AG102" i="896" s="1"/>
  <c r="AF95" i="896"/>
  <c r="AF102" i="896" s="1"/>
  <c r="AE95" i="896"/>
  <c r="AE102" i="896" s="1"/>
  <c r="AD95" i="896"/>
  <c r="AD102" i="896" s="1"/>
  <c r="AC95" i="896"/>
  <c r="AC102" i="896" s="1"/>
  <c r="AB95" i="896"/>
  <c r="AB102" i="896" s="1"/>
  <c r="AA95" i="896"/>
  <c r="AA102" i="896" s="1"/>
  <c r="Z95" i="896"/>
  <c r="Z102" i="896" s="1"/>
  <c r="Y95" i="896"/>
  <c r="Y102" i="896" s="1"/>
  <c r="X95" i="896"/>
  <c r="X102" i="896" s="1"/>
  <c r="W95" i="896"/>
  <c r="W102" i="896" s="1"/>
  <c r="V95" i="896"/>
  <c r="V102" i="896" s="1"/>
  <c r="U95" i="896"/>
  <c r="U102" i="896" s="1"/>
  <c r="T95" i="896"/>
  <c r="T102" i="896" s="1"/>
  <c r="S95" i="896"/>
  <c r="S102" i="896" s="1"/>
  <c r="R95" i="896"/>
  <c r="R102" i="896" s="1"/>
  <c r="Q95" i="896"/>
  <c r="Q102" i="896" s="1"/>
  <c r="AR93" i="896"/>
  <c r="AR101" i="896" s="1"/>
  <c r="AQ93" i="896"/>
  <c r="AQ101" i="896" s="1"/>
  <c r="AP93" i="896"/>
  <c r="AP101" i="896" s="1"/>
  <c r="AO93" i="896"/>
  <c r="AO101" i="896" s="1"/>
  <c r="AN93" i="896"/>
  <c r="AN101" i="896" s="1"/>
  <c r="AM93" i="896"/>
  <c r="AM101" i="896" s="1"/>
  <c r="AL93" i="896"/>
  <c r="AL101" i="896" s="1"/>
  <c r="AK93" i="896"/>
  <c r="AK101" i="896" s="1"/>
  <c r="AJ93" i="896"/>
  <c r="AJ101" i="896" s="1"/>
  <c r="AI93" i="896"/>
  <c r="AI101" i="896" s="1"/>
  <c r="AH93" i="896"/>
  <c r="AH101" i="896" s="1"/>
  <c r="AG93" i="896"/>
  <c r="AG101" i="896" s="1"/>
  <c r="AF93" i="896"/>
  <c r="AF101" i="896" s="1"/>
  <c r="AE93" i="896"/>
  <c r="AE101" i="896" s="1"/>
  <c r="AD93" i="896"/>
  <c r="AD101" i="896" s="1"/>
  <c r="AC93" i="896"/>
  <c r="AC101" i="896" s="1"/>
  <c r="AB93" i="896"/>
  <c r="AB101" i="896" s="1"/>
  <c r="AA93" i="896"/>
  <c r="AA101" i="896" s="1"/>
  <c r="Z93" i="896"/>
  <c r="Y93" i="896"/>
  <c r="Y101" i="896" s="1"/>
  <c r="X93" i="896"/>
  <c r="X101" i="896" s="1"/>
  <c r="W93" i="896"/>
  <c r="W101" i="896" s="1"/>
  <c r="V93" i="896"/>
  <c r="V101" i="896" s="1"/>
  <c r="U93" i="896"/>
  <c r="U101" i="896" s="1"/>
  <c r="T93" i="896"/>
  <c r="T101" i="896" s="1"/>
  <c r="S93" i="896"/>
  <c r="S101" i="896" s="1"/>
  <c r="R93" i="896"/>
  <c r="R101" i="896" s="1"/>
  <c r="Q93" i="896"/>
  <c r="Q101" i="896" s="1"/>
  <c r="AR90" i="896"/>
  <c r="AR108" i="896" s="1"/>
  <c r="AQ90" i="896"/>
  <c r="AP90" i="896"/>
  <c r="AP108" i="896" s="1"/>
  <c r="AO90" i="896"/>
  <c r="AO110" i="896" s="1"/>
  <c r="AN90" i="896"/>
  <c r="AM90" i="896"/>
  <c r="AL90" i="896"/>
  <c r="AL110" i="896" s="1"/>
  <c r="AK90" i="896"/>
  <c r="AK108" i="896" s="1"/>
  <c r="AJ90" i="896"/>
  <c r="AI90" i="896"/>
  <c r="AH90" i="896"/>
  <c r="AH109" i="896" s="1"/>
  <c r="AG90" i="896"/>
  <c r="AG110" i="896" s="1"/>
  <c r="AF90" i="896"/>
  <c r="AE90" i="896"/>
  <c r="AD90" i="896"/>
  <c r="AD110" i="896" s="1"/>
  <c r="AC90" i="896"/>
  <c r="AC109" i="896" s="1"/>
  <c r="AB90" i="896"/>
  <c r="AA90" i="896"/>
  <c r="Z90" i="896"/>
  <c r="Z108" i="896" s="1"/>
  <c r="Y90" i="896"/>
  <c r="Y110" i="896" s="1"/>
  <c r="X90" i="896"/>
  <c r="W90" i="896"/>
  <c r="V90" i="896"/>
  <c r="V110" i="896" s="1"/>
  <c r="U90" i="896"/>
  <c r="U108" i="896" s="1"/>
  <c r="T90" i="896"/>
  <c r="S90" i="896"/>
  <c r="R90" i="896"/>
  <c r="R109" i="896" s="1"/>
  <c r="Q90" i="896"/>
  <c r="Q110" i="896" s="1"/>
  <c r="P90" i="896"/>
  <c r="O90" i="896"/>
  <c r="N90" i="896"/>
  <c r="N110" i="896" s="1"/>
  <c r="M90" i="896"/>
  <c r="M109" i="896" s="1"/>
  <c r="L90" i="896"/>
  <c r="K90" i="896"/>
  <c r="J90" i="896"/>
  <c r="J108" i="896" s="1"/>
  <c r="I90" i="896"/>
  <c r="I110" i="896" s="1"/>
  <c r="H90" i="896"/>
  <c r="G90" i="896"/>
  <c r="F90" i="896"/>
  <c r="F110" i="896" s="1"/>
  <c r="E90" i="896"/>
  <c r="E108" i="896" s="1"/>
  <c r="C73" i="896"/>
  <c r="D134" i="896" s="1"/>
  <c r="C67" i="896"/>
  <c r="C46" i="896"/>
  <c r="J107" i="896" s="1"/>
  <c r="C40" i="896"/>
  <c r="C34" i="896"/>
  <c r="D133" i="896" s="1"/>
  <c r="O120" i="896" s="1"/>
  <c r="C22" i="896"/>
  <c r="F95" i="896" s="1"/>
  <c r="F102" i="896" s="1"/>
  <c r="C20" i="896"/>
  <c r="C21" i="896" s="1"/>
  <c r="C14" i="896"/>
  <c r="C7" i="896"/>
  <c r="C5" i="896"/>
  <c r="A1" i="896"/>
  <c r="D136" i="895"/>
  <c r="AR129" i="895"/>
  <c r="AQ129" i="895"/>
  <c r="AP129" i="895"/>
  <c r="AO129" i="895"/>
  <c r="AN129" i="895"/>
  <c r="AM129" i="895"/>
  <c r="AL129" i="895"/>
  <c r="AK129" i="895"/>
  <c r="AJ129" i="895"/>
  <c r="AI129" i="895"/>
  <c r="AH129" i="895"/>
  <c r="AG129" i="895"/>
  <c r="AF129" i="895"/>
  <c r="AE129" i="895"/>
  <c r="AD129" i="895"/>
  <c r="AC129" i="895"/>
  <c r="AB129" i="895"/>
  <c r="AA129" i="895"/>
  <c r="Z129" i="895"/>
  <c r="Y129" i="895"/>
  <c r="X129" i="895"/>
  <c r="W129" i="895"/>
  <c r="V129" i="895"/>
  <c r="U129" i="895"/>
  <c r="T129" i="895"/>
  <c r="S129" i="895"/>
  <c r="R129" i="895"/>
  <c r="Q129" i="895"/>
  <c r="P129" i="895"/>
  <c r="O129" i="895"/>
  <c r="N129" i="895"/>
  <c r="M129" i="895"/>
  <c r="L129" i="895"/>
  <c r="K129" i="895"/>
  <c r="J129" i="895"/>
  <c r="R123" i="895"/>
  <c r="AR122" i="895"/>
  <c r="AQ122" i="895"/>
  <c r="AP122" i="895"/>
  <c r="AP123" i="895" s="1"/>
  <c r="AO122" i="895"/>
  <c r="AN122" i="895"/>
  <c r="AM122" i="895"/>
  <c r="AL122" i="895"/>
  <c r="AK122" i="895"/>
  <c r="AJ122" i="895"/>
  <c r="AI122" i="895"/>
  <c r="AH122" i="895"/>
  <c r="AG122" i="895"/>
  <c r="AF122" i="895"/>
  <c r="AE122" i="895"/>
  <c r="AD122" i="895"/>
  <c r="AC122" i="895"/>
  <c r="AB122" i="895"/>
  <c r="AA122" i="895"/>
  <c r="Z122" i="895"/>
  <c r="Z123" i="895" s="1"/>
  <c r="Y122" i="895"/>
  <c r="X122" i="895"/>
  <c r="W122" i="895"/>
  <c r="V122" i="895"/>
  <c r="U122" i="895"/>
  <c r="T122" i="895"/>
  <c r="S122" i="895"/>
  <c r="R122" i="895"/>
  <c r="Q122" i="895"/>
  <c r="P122" i="895"/>
  <c r="O122" i="895"/>
  <c r="N122" i="895"/>
  <c r="M122" i="895"/>
  <c r="L122" i="895"/>
  <c r="K122" i="895"/>
  <c r="J122" i="895"/>
  <c r="J123" i="895" s="1"/>
  <c r="AR121" i="895"/>
  <c r="AQ121" i="895"/>
  <c r="AQ123" i="895" s="1"/>
  <c r="AP121" i="895"/>
  <c r="AO121" i="895"/>
  <c r="AN121" i="895"/>
  <c r="AM121" i="895"/>
  <c r="AM123" i="895" s="1"/>
  <c r="AL121" i="895"/>
  <c r="AK121" i="895"/>
  <c r="AJ121" i="895"/>
  <c r="AI121" i="895"/>
  <c r="AI123" i="895" s="1"/>
  <c r="AH121" i="895"/>
  <c r="AG121" i="895"/>
  <c r="AF121" i="895"/>
  <c r="AE121" i="895"/>
  <c r="AE123" i="895" s="1"/>
  <c r="AD121" i="895"/>
  <c r="AC121" i="895"/>
  <c r="AB121" i="895"/>
  <c r="AA121" i="895"/>
  <c r="AA123" i="895" s="1"/>
  <c r="Z121" i="895"/>
  <c r="Y121" i="895"/>
  <c r="X121" i="895"/>
  <c r="X123" i="895" s="1"/>
  <c r="W121" i="895"/>
  <c r="W123" i="895" s="1"/>
  <c r="V121" i="895"/>
  <c r="U121" i="895"/>
  <c r="T121" i="895"/>
  <c r="S121" i="895"/>
  <c r="S123" i="895" s="1"/>
  <c r="R121" i="895"/>
  <c r="Q121" i="895"/>
  <c r="P121" i="895"/>
  <c r="O121" i="895"/>
  <c r="O123" i="895" s="1"/>
  <c r="N121" i="895"/>
  <c r="M121" i="895"/>
  <c r="L121" i="895"/>
  <c r="K121" i="895"/>
  <c r="K123" i="895" s="1"/>
  <c r="J121" i="895"/>
  <c r="AR120" i="895"/>
  <c r="AQ120" i="895"/>
  <c r="AP120" i="895"/>
  <c r="AO120" i="895"/>
  <c r="AN120" i="895"/>
  <c r="AM120" i="895"/>
  <c r="AL120" i="895"/>
  <c r="AK120" i="895"/>
  <c r="AJ120" i="895"/>
  <c r="AI120" i="895"/>
  <c r="AH120" i="895"/>
  <c r="AG120" i="895"/>
  <c r="AF120" i="895"/>
  <c r="AE120" i="895"/>
  <c r="AD120" i="895"/>
  <c r="AC120" i="895"/>
  <c r="AB120" i="895"/>
  <c r="AA120" i="895"/>
  <c r="Z120" i="895"/>
  <c r="Y120" i="895"/>
  <c r="X120" i="895"/>
  <c r="W120" i="895"/>
  <c r="V120" i="895"/>
  <c r="U120" i="895"/>
  <c r="T120" i="895"/>
  <c r="S120" i="895"/>
  <c r="R120" i="895"/>
  <c r="Q120" i="895"/>
  <c r="P120" i="895"/>
  <c r="O120" i="895"/>
  <c r="N120" i="895"/>
  <c r="M120" i="895"/>
  <c r="L120" i="895"/>
  <c r="K120" i="895"/>
  <c r="J120" i="895"/>
  <c r="AR112" i="895"/>
  <c r="AQ112" i="895"/>
  <c r="AP112" i="895"/>
  <c r="AO112" i="895"/>
  <c r="AN112" i="895"/>
  <c r="AM112" i="895"/>
  <c r="AL112" i="895"/>
  <c r="AK112" i="895"/>
  <c r="AJ112" i="895"/>
  <c r="AI112" i="895"/>
  <c r="AH112" i="895"/>
  <c r="AG112" i="895"/>
  <c r="AF112" i="895"/>
  <c r="AE112" i="895"/>
  <c r="AD112" i="895"/>
  <c r="AC112" i="895"/>
  <c r="AB112" i="895"/>
  <c r="AA112" i="895"/>
  <c r="Z112" i="895"/>
  <c r="Y112" i="895"/>
  <c r="X112" i="895"/>
  <c r="W112" i="895"/>
  <c r="V112" i="895"/>
  <c r="U112" i="895"/>
  <c r="T112" i="895"/>
  <c r="S112" i="895"/>
  <c r="R112" i="895"/>
  <c r="Q112" i="895"/>
  <c r="P112" i="895"/>
  <c r="O112" i="895"/>
  <c r="N112" i="895"/>
  <c r="M112" i="895"/>
  <c r="L112" i="895"/>
  <c r="K112" i="895"/>
  <c r="J112" i="895"/>
  <c r="I112" i="895"/>
  <c r="H112" i="895"/>
  <c r="G112" i="895"/>
  <c r="F112" i="895"/>
  <c r="E112" i="895"/>
  <c r="AR107" i="895"/>
  <c r="AQ107" i="895"/>
  <c r="AP107" i="895"/>
  <c r="AO107" i="895"/>
  <c r="AN107" i="895"/>
  <c r="AM107" i="895"/>
  <c r="AL107" i="895"/>
  <c r="AK107" i="895"/>
  <c r="AJ107" i="895"/>
  <c r="AI107" i="895"/>
  <c r="AH107" i="895"/>
  <c r="AG107" i="895"/>
  <c r="AF107" i="895"/>
  <c r="AE107" i="895"/>
  <c r="AD107" i="895"/>
  <c r="AC107" i="895"/>
  <c r="AB107" i="895"/>
  <c r="AA107" i="895"/>
  <c r="Z107" i="895"/>
  <c r="Y107" i="895"/>
  <c r="X107" i="895"/>
  <c r="W107" i="895"/>
  <c r="V107" i="895"/>
  <c r="U107" i="895"/>
  <c r="T107" i="895"/>
  <c r="S107" i="895"/>
  <c r="R107" i="895"/>
  <c r="Q107" i="895"/>
  <c r="P107" i="895"/>
  <c r="O107" i="895"/>
  <c r="N107" i="895"/>
  <c r="M107" i="895"/>
  <c r="L107" i="895"/>
  <c r="K107" i="895"/>
  <c r="J107" i="895"/>
  <c r="AR106" i="895"/>
  <c r="AQ106" i="895"/>
  <c r="AP106" i="895"/>
  <c r="AO106" i="895"/>
  <c r="AN106" i="895"/>
  <c r="AM106" i="895"/>
  <c r="AL106" i="895"/>
  <c r="AL117" i="895" s="1"/>
  <c r="AK106" i="895"/>
  <c r="AJ106" i="895"/>
  <c r="AI106" i="895"/>
  <c r="AH106" i="895"/>
  <c r="AG106" i="895"/>
  <c r="AF106" i="895"/>
  <c r="AE106" i="895"/>
  <c r="AD106" i="895"/>
  <c r="AC106" i="895"/>
  <c r="AB106" i="895"/>
  <c r="AA106" i="895"/>
  <c r="Z106" i="895"/>
  <c r="Y106" i="895"/>
  <c r="X106" i="895"/>
  <c r="W106" i="895"/>
  <c r="V106" i="895"/>
  <c r="V117" i="895" s="1"/>
  <c r="U106" i="895"/>
  <c r="T106" i="895"/>
  <c r="S106" i="895"/>
  <c r="R106" i="895"/>
  <c r="Q106" i="895"/>
  <c r="P106" i="895"/>
  <c r="O106" i="895"/>
  <c r="N106" i="895"/>
  <c r="M106" i="895"/>
  <c r="L106" i="895"/>
  <c r="K106" i="895"/>
  <c r="J106" i="895"/>
  <c r="AR99" i="895"/>
  <c r="AQ99" i="895"/>
  <c r="AQ103" i="895" s="1"/>
  <c r="AP99" i="895"/>
  <c r="AO99" i="895"/>
  <c r="AN99" i="895"/>
  <c r="AM99" i="895"/>
  <c r="AL99" i="895"/>
  <c r="AK99" i="895"/>
  <c r="AJ99" i="895"/>
  <c r="AJ103" i="895" s="1"/>
  <c r="AI99" i="895"/>
  <c r="AH99" i="895"/>
  <c r="AG99" i="895"/>
  <c r="AF99" i="895"/>
  <c r="AF103" i="895" s="1"/>
  <c r="AE99" i="895"/>
  <c r="AD99" i="895"/>
  <c r="AC99" i="895"/>
  <c r="AB99" i="895"/>
  <c r="AB103" i="895" s="1"/>
  <c r="AA99" i="895"/>
  <c r="Z99" i="895"/>
  <c r="Y99" i="895"/>
  <c r="X99" i="895"/>
  <c r="X103" i="895" s="1"/>
  <c r="W99" i="895"/>
  <c r="V99" i="895"/>
  <c r="U99" i="895"/>
  <c r="T99" i="895"/>
  <c r="T103" i="895" s="1"/>
  <c r="S99" i="895"/>
  <c r="R99" i="895"/>
  <c r="Q99" i="895"/>
  <c r="P99" i="895"/>
  <c r="P103" i="895" s="1"/>
  <c r="O99" i="895"/>
  <c r="N99" i="895"/>
  <c r="M99" i="895"/>
  <c r="L99" i="895"/>
  <c r="L103" i="895" s="1"/>
  <c r="K99" i="895"/>
  <c r="J99" i="895"/>
  <c r="AR97" i="895"/>
  <c r="AQ97" i="895"/>
  <c r="AP97" i="895"/>
  <c r="AO97" i="895"/>
  <c r="AN97" i="895"/>
  <c r="AM97" i="895"/>
  <c r="AL97" i="895"/>
  <c r="AK97" i="895"/>
  <c r="AJ97" i="895"/>
  <c r="AI97" i="895"/>
  <c r="AH97" i="895"/>
  <c r="AG97" i="895"/>
  <c r="AF97" i="895"/>
  <c r="AE97" i="895"/>
  <c r="AD97" i="895"/>
  <c r="AC97" i="895"/>
  <c r="AB97" i="895"/>
  <c r="AA97" i="895"/>
  <c r="Z97" i="895"/>
  <c r="Y97" i="895"/>
  <c r="X97" i="895"/>
  <c r="W97" i="895"/>
  <c r="V97" i="895"/>
  <c r="U97" i="895"/>
  <c r="T97" i="895"/>
  <c r="S97" i="895"/>
  <c r="R97" i="895"/>
  <c r="Q97" i="895"/>
  <c r="P97" i="895"/>
  <c r="O97" i="895"/>
  <c r="N97" i="895"/>
  <c r="M97" i="895"/>
  <c r="L97" i="895"/>
  <c r="K97" i="895"/>
  <c r="J97" i="895"/>
  <c r="I97" i="895"/>
  <c r="H97" i="895"/>
  <c r="G97" i="895"/>
  <c r="F97" i="895"/>
  <c r="E97" i="895"/>
  <c r="AR95" i="895"/>
  <c r="AR102" i="895" s="1"/>
  <c r="AQ95" i="895"/>
  <c r="AQ102" i="895" s="1"/>
  <c r="AP95" i="895"/>
  <c r="AP102" i="895" s="1"/>
  <c r="AO95" i="895"/>
  <c r="AO102" i="895" s="1"/>
  <c r="AN95" i="895"/>
  <c r="AN102" i="895" s="1"/>
  <c r="AM95" i="895"/>
  <c r="AM102" i="895" s="1"/>
  <c r="AL95" i="895"/>
  <c r="AL102" i="895" s="1"/>
  <c r="AK95" i="895"/>
  <c r="AK102" i="895" s="1"/>
  <c r="AJ95" i="895"/>
  <c r="AJ102" i="895" s="1"/>
  <c r="AI95" i="895"/>
  <c r="AI102" i="895" s="1"/>
  <c r="AH95" i="895"/>
  <c r="AH102" i="895" s="1"/>
  <c r="AG95" i="895"/>
  <c r="AG102" i="895" s="1"/>
  <c r="AF95" i="895"/>
  <c r="AF102" i="895" s="1"/>
  <c r="AE95" i="895"/>
  <c r="AE102" i="895" s="1"/>
  <c r="AD95" i="895"/>
  <c r="AD102" i="895" s="1"/>
  <c r="AC95" i="895"/>
  <c r="AC102" i="895" s="1"/>
  <c r="AB95" i="895"/>
  <c r="AB102" i="895" s="1"/>
  <c r="AA95" i="895"/>
  <c r="AA102" i="895" s="1"/>
  <c r="Z95" i="895"/>
  <c r="Z102" i="895" s="1"/>
  <c r="Y95" i="895"/>
  <c r="Y102" i="895" s="1"/>
  <c r="X95" i="895"/>
  <c r="X102" i="895" s="1"/>
  <c r="W95" i="895"/>
  <c r="W102" i="895" s="1"/>
  <c r="V95" i="895"/>
  <c r="V102" i="895" s="1"/>
  <c r="U95" i="895"/>
  <c r="U102" i="895" s="1"/>
  <c r="T95" i="895"/>
  <c r="T102" i="895" s="1"/>
  <c r="S95" i="895"/>
  <c r="S102" i="895" s="1"/>
  <c r="R95" i="895"/>
  <c r="R102" i="895" s="1"/>
  <c r="Q95" i="895"/>
  <c r="Q102" i="895" s="1"/>
  <c r="P95" i="895"/>
  <c r="P102" i="895" s="1"/>
  <c r="O95" i="895"/>
  <c r="O102" i="895" s="1"/>
  <c r="N95" i="895"/>
  <c r="N102" i="895" s="1"/>
  <c r="M95" i="895"/>
  <c r="M102" i="895" s="1"/>
  <c r="L95" i="895"/>
  <c r="L102" i="895" s="1"/>
  <c r="K95" i="895"/>
  <c r="K102" i="895" s="1"/>
  <c r="J95" i="895"/>
  <c r="J102" i="895" s="1"/>
  <c r="F95" i="895"/>
  <c r="F102" i="895" s="1"/>
  <c r="AR93" i="895"/>
  <c r="AR101" i="895" s="1"/>
  <c r="AQ93" i="895"/>
  <c r="AQ101" i="895" s="1"/>
  <c r="AP93" i="895"/>
  <c r="AP101" i="895" s="1"/>
  <c r="AO93" i="895"/>
  <c r="AO101" i="895" s="1"/>
  <c r="AN93" i="895"/>
  <c r="AN101" i="895" s="1"/>
  <c r="AM93" i="895"/>
  <c r="AM101" i="895" s="1"/>
  <c r="AL93" i="895"/>
  <c r="AL101" i="895" s="1"/>
  <c r="AK93" i="895"/>
  <c r="AK101" i="895" s="1"/>
  <c r="AJ93" i="895"/>
  <c r="AJ101" i="895" s="1"/>
  <c r="AI93" i="895"/>
  <c r="AI101" i="895" s="1"/>
  <c r="AH93" i="895"/>
  <c r="AH101" i="895" s="1"/>
  <c r="AG93" i="895"/>
  <c r="AG101" i="895" s="1"/>
  <c r="AF93" i="895"/>
  <c r="AF101" i="895" s="1"/>
  <c r="AE93" i="895"/>
  <c r="AE101" i="895" s="1"/>
  <c r="AD93" i="895"/>
  <c r="AD101" i="895" s="1"/>
  <c r="AC93" i="895"/>
  <c r="AC101" i="895" s="1"/>
  <c r="AB93" i="895"/>
  <c r="AB101" i="895" s="1"/>
  <c r="AA93" i="895"/>
  <c r="AA101" i="895" s="1"/>
  <c r="Z93" i="895"/>
  <c r="Z101" i="895" s="1"/>
  <c r="Y93" i="895"/>
  <c r="Y101" i="895" s="1"/>
  <c r="X93" i="895"/>
  <c r="X101" i="895" s="1"/>
  <c r="W93" i="895"/>
  <c r="W101" i="895" s="1"/>
  <c r="V93" i="895"/>
  <c r="V101" i="895" s="1"/>
  <c r="U93" i="895"/>
  <c r="U101" i="895" s="1"/>
  <c r="T93" i="895"/>
  <c r="T101" i="895" s="1"/>
  <c r="S93" i="895"/>
  <c r="S101" i="895" s="1"/>
  <c r="R93" i="895"/>
  <c r="R101" i="895" s="1"/>
  <c r="Q93" i="895"/>
  <c r="Q101" i="895" s="1"/>
  <c r="P93" i="895"/>
  <c r="P101" i="895" s="1"/>
  <c r="O93" i="895"/>
  <c r="O101" i="895" s="1"/>
  <c r="N93" i="895"/>
  <c r="N101" i="895" s="1"/>
  <c r="M93" i="895"/>
  <c r="M101" i="895" s="1"/>
  <c r="L93" i="895"/>
  <c r="L101" i="895" s="1"/>
  <c r="K93" i="895"/>
  <c r="K101" i="895" s="1"/>
  <c r="J93" i="895"/>
  <c r="J101" i="895" s="1"/>
  <c r="AR90" i="895"/>
  <c r="AR110" i="895" s="1"/>
  <c r="AQ90" i="895"/>
  <c r="AQ109" i="895" s="1"/>
  <c r="AP90" i="895"/>
  <c r="AO90" i="895"/>
  <c r="AN90" i="895"/>
  <c r="AN110" i="895" s="1"/>
  <c r="AM90" i="895"/>
  <c r="AM110" i="895" s="1"/>
  <c r="AL90" i="895"/>
  <c r="AK90" i="895"/>
  <c r="AJ90" i="895"/>
  <c r="AJ109" i="895" s="1"/>
  <c r="AI90" i="895"/>
  <c r="AI110" i="895" s="1"/>
  <c r="AH90" i="895"/>
  <c r="AG90" i="895"/>
  <c r="AG109" i="895" s="1"/>
  <c r="AF90" i="895"/>
  <c r="AF109" i="895" s="1"/>
  <c r="AE90" i="895"/>
  <c r="AE109" i="895" s="1"/>
  <c r="AD90" i="895"/>
  <c r="AC90" i="895"/>
  <c r="AC109" i="895" s="1"/>
  <c r="AB90" i="895"/>
  <c r="AB110" i="895" s="1"/>
  <c r="AA90" i="895"/>
  <c r="AA109" i="895" s="1"/>
  <c r="Z90" i="895"/>
  <c r="Y90" i="895"/>
  <c r="Y110" i="895" s="1"/>
  <c r="X90" i="895"/>
  <c r="X110" i="895" s="1"/>
  <c r="W90" i="895"/>
  <c r="W110" i="895" s="1"/>
  <c r="V90" i="895"/>
  <c r="U90" i="895"/>
  <c r="U110" i="895" s="1"/>
  <c r="T90" i="895"/>
  <c r="T109" i="895" s="1"/>
  <c r="S90" i="895"/>
  <c r="S110" i="895" s="1"/>
  <c r="R90" i="895"/>
  <c r="Q90" i="895"/>
  <c r="P90" i="895"/>
  <c r="P109" i="895" s="1"/>
  <c r="O90" i="895"/>
  <c r="O109" i="895" s="1"/>
  <c r="N90" i="895"/>
  <c r="M90" i="895"/>
  <c r="L90" i="895"/>
  <c r="L110" i="895" s="1"/>
  <c r="K90" i="895"/>
  <c r="K109" i="895" s="1"/>
  <c r="J90" i="895"/>
  <c r="I90" i="895"/>
  <c r="H90" i="895"/>
  <c r="H110" i="895" s="1"/>
  <c r="G90" i="895"/>
  <c r="G110" i="895" s="1"/>
  <c r="F90" i="895"/>
  <c r="E90" i="895"/>
  <c r="C73" i="895"/>
  <c r="D134" i="895" s="1"/>
  <c r="C67" i="895"/>
  <c r="C46" i="895"/>
  <c r="C40" i="895"/>
  <c r="C34" i="895"/>
  <c r="D133" i="895" s="1"/>
  <c r="F120" i="895" s="1"/>
  <c r="C22" i="895"/>
  <c r="I95" i="895" s="1"/>
  <c r="I102" i="895" s="1"/>
  <c r="C21" i="895"/>
  <c r="I93" i="895" s="1"/>
  <c r="I101" i="895" s="1"/>
  <c r="C20" i="895"/>
  <c r="C14" i="895"/>
  <c r="I99" i="895" s="1"/>
  <c r="I103" i="895" s="1"/>
  <c r="C7" i="895"/>
  <c r="C5" i="895"/>
  <c r="A1" i="895"/>
  <c r="D136" i="894"/>
  <c r="AR129" i="894"/>
  <c r="AQ129" i="894"/>
  <c r="AP129" i="894"/>
  <c r="AO129" i="894"/>
  <c r="AN129" i="894"/>
  <c r="AM129" i="894"/>
  <c r="AL129" i="894"/>
  <c r="AK129" i="894"/>
  <c r="AJ129" i="894"/>
  <c r="AI129" i="894"/>
  <c r="AH129" i="894"/>
  <c r="AG129" i="894"/>
  <c r="AF129" i="894"/>
  <c r="AE129" i="894"/>
  <c r="AD129" i="894"/>
  <c r="AC129" i="894"/>
  <c r="AB129" i="894"/>
  <c r="AA129" i="894"/>
  <c r="Z129" i="894"/>
  <c r="Y129" i="894"/>
  <c r="X129" i="894"/>
  <c r="W129" i="894"/>
  <c r="V129" i="894"/>
  <c r="U129" i="894"/>
  <c r="T129" i="894"/>
  <c r="S129" i="894"/>
  <c r="R129" i="894"/>
  <c r="Q129" i="894"/>
  <c r="Z123" i="894"/>
  <c r="AR122" i="894"/>
  <c r="AQ122" i="894"/>
  <c r="AP122" i="894"/>
  <c r="AO122" i="894"/>
  <c r="AN122" i="894"/>
  <c r="AM122" i="894"/>
  <c r="AL122" i="894"/>
  <c r="AK122" i="894"/>
  <c r="AJ122" i="894"/>
  <c r="AI122" i="894"/>
  <c r="AH122" i="894"/>
  <c r="AG122" i="894"/>
  <c r="AF122" i="894"/>
  <c r="AE122" i="894"/>
  <c r="AD122" i="894"/>
  <c r="AC122" i="894"/>
  <c r="AB122" i="894"/>
  <c r="AA122" i="894"/>
  <c r="Z122" i="894"/>
  <c r="Y122" i="894"/>
  <c r="X122" i="894"/>
  <c r="W122" i="894"/>
  <c r="V122" i="894"/>
  <c r="U122" i="894"/>
  <c r="T122" i="894"/>
  <c r="S122" i="894"/>
  <c r="R122" i="894"/>
  <c r="Q122" i="894"/>
  <c r="AR121" i="894"/>
  <c r="AR123" i="894" s="1"/>
  <c r="AQ121" i="894"/>
  <c r="AQ123" i="894" s="1"/>
  <c r="AP121" i="894"/>
  <c r="AP123" i="894" s="1"/>
  <c r="AO121" i="894"/>
  <c r="AO123" i="894" s="1"/>
  <c r="AN121" i="894"/>
  <c r="AN123" i="894" s="1"/>
  <c r="AM121" i="894"/>
  <c r="AM123" i="894" s="1"/>
  <c r="AL121" i="894"/>
  <c r="AL123" i="894" s="1"/>
  <c r="AK121" i="894"/>
  <c r="AK123" i="894" s="1"/>
  <c r="AJ121" i="894"/>
  <c r="AJ123" i="894" s="1"/>
  <c r="AI121" i="894"/>
  <c r="AI123" i="894" s="1"/>
  <c r="AH121" i="894"/>
  <c r="AH123" i="894" s="1"/>
  <c r="AG121" i="894"/>
  <c r="AG123" i="894" s="1"/>
  <c r="AF121" i="894"/>
  <c r="AF123" i="894" s="1"/>
  <c r="AE121" i="894"/>
  <c r="AE123" i="894" s="1"/>
  <c r="AD121" i="894"/>
  <c r="AD123" i="894" s="1"/>
  <c r="AC121" i="894"/>
  <c r="AC123" i="894" s="1"/>
  <c r="AB121" i="894"/>
  <c r="AB123" i="894" s="1"/>
  <c r="AA121" i="894"/>
  <c r="AA123" i="894" s="1"/>
  <c r="Z121" i="894"/>
  <c r="Y121" i="894"/>
  <c r="Y123" i="894" s="1"/>
  <c r="X121" i="894"/>
  <c r="X123" i="894" s="1"/>
  <c r="W121" i="894"/>
  <c r="W123" i="894" s="1"/>
  <c r="V121" i="894"/>
  <c r="V123" i="894" s="1"/>
  <c r="U121" i="894"/>
  <c r="U123" i="894" s="1"/>
  <c r="T121" i="894"/>
  <c r="T123" i="894" s="1"/>
  <c r="S121" i="894"/>
  <c r="S123" i="894" s="1"/>
  <c r="R121" i="894"/>
  <c r="R123" i="894" s="1"/>
  <c r="Q121" i="894"/>
  <c r="Q123" i="894" s="1"/>
  <c r="AR120" i="894"/>
  <c r="AQ120" i="894"/>
  <c r="AP120" i="894"/>
  <c r="AO120" i="894"/>
  <c r="AN120" i="894"/>
  <c r="AM120" i="894"/>
  <c r="AL120" i="894"/>
  <c r="AK120" i="894"/>
  <c r="AJ120" i="894"/>
  <c r="AI120" i="894"/>
  <c r="AH120" i="894"/>
  <c r="AG120" i="894"/>
  <c r="AF120" i="894"/>
  <c r="AE120" i="894"/>
  <c r="AD120" i="894"/>
  <c r="AC120" i="894"/>
  <c r="AB120" i="894"/>
  <c r="AA120" i="894"/>
  <c r="Z120" i="894"/>
  <c r="Y120" i="894"/>
  <c r="X120" i="894"/>
  <c r="W120" i="894"/>
  <c r="V120" i="894"/>
  <c r="U120" i="894"/>
  <c r="T120" i="894"/>
  <c r="S120" i="894"/>
  <c r="R120" i="894"/>
  <c r="Q120" i="894"/>
  <c r="AR112" i="894"/>
  <c r="AQ112" i="894"/>
  <c r="AP112" i="894"/>
  <c r="AO112" i="894"/>
  <c r="AN112" i="894"/>
  <c r="AM112" i="894"/>
  <c r="AL112" i="894"/>
  <c r="AK112" i="894"/>
  <c r="AJ112" i="894"/>
  <c r="AI112" i="894"/>
  <c r="AH112" i="894"/>
  <c r="AG112" i="894"/>
  <c r="AF112" i="894"/>
  <c r="AE112" i="894"/>
  <c r="AD112" i="894"/>
  <c r="AC112" i="894"/>
  <c r="AB112" i="894"/>
  <c r="AA112" i="894"/>
  <c r="Z112" i="894"/>
  <c r="Y112" i="894"/>
  <c r="X112" i="894"/>
  <c r="W112" i="894"/>
  <c r="V112" i="894"/>
  <c r="U112" i="894"/>
  <c r="T112" i="894"/>
  <c r="S112" i="894"/>
  <c r="R112" i="894"/>
  <c r="Q112" i="894"/>
  <c r="P112" i="894"/>
  <c r="O112" i="894"/>
  <c r="N112" i="894"/>
  <c r="M112" i="894"/>
  <c r="L112" i="894"/>
  <c r="K112" i="894"/>
  <c r="J112" i="894"/>
  <c r="I112" i="894"/>
  <c r="H112" i="894"/>
  <c r="G112" i="894"/>
  <c r="F112" i="894"/>
  <c r="E112" i="894"/>
  <c r="AR108" i="894"/>
  <c r="AR107" i="894"/>
  <c r="AQ107" i="894"/>
  <c r="AP107" i="894"/>
  <c r="AO107" i="894"/>
  <c r="AN107" i="894"/>
  <c r="AM107" i="894"/>
  <c r="AL107" i="894"/>
  <c r="AK107" i="894"/>
  <c r="AJ107" i="894"/>
  <c r="AI107" i="894"/>
  <c r="AH107" i="894"/>
  <c r="AG107" i="894"/>
  <c r="AF107" i="894"/>
  <c r="AE107" i="894"/>
  <c r="AD107" i="894"/>
  <c r="AC107" i="894"/>
  <c r="AB107" i="894"/>
  <c r="AA107" i="894"/>
  <c r="Z107" i="894"/>
  <c r="Y107" i="894"/>
  <c r="X107" i="894"/>
  <c r="W107" i="894"/>
  <c r="V107" i="894"/>
  <c r="U107" i="894"/>
  <c r="T107" i="894"/>
  <c r="S107" i="894"/>
  <c r="R107" i="894"/>
  <c r="Q107" i="894"/>
  <c r="AR106" i="894"/>
  <c r="AR117" i="894" s="1"/>
  <c r="AQ106" i="894"/>
  <c r="AQ117" i="894" s="1"/>
  <c r="AP106" i="894"/>
  <c r="AP117" i="894" s="1"/>
  <c r="AO106" i="894"/>
  <c r="AO117" i="894" s="1"/>
  <c r="AN106" i="894"/>
  <c r="AN117" i="894" s="1"/>
  <c r="AM106" i="894"/>
  <c r="AM117" i="894" s="1"/>
  <c r="AL106" i="894"/>
  <c r="AL117" i="894" s="1"/>
  <c r="AK106" i="894"/>
  <c r="AK117" i="894" s="1"/>
  <c r="AJ106" i="894"/>
  <c r="AJ117" i="894" s="1"/>
  <c r="AI106" i="894"/>
  <c r="AI117" i="894" s="1"/>
  <c r="AH106" i="894"/>
  <c r="AH117" i="894" s="1"/>
  <c r="AG106" i="894"/>
  <c r="AG117" i="894" s="1"/>
  <c r="AF106" i="894"/>
  <c r="AF117" i="894" s="1"/>
  <c r="AE106" i="894"/>
  <c r="AE117" i="894" s="1"/>
  <c r="AD106" i="894"/>
  <c r="AD117" i="894" s="1"/>
  <c r="AC106" i="894"/>
  <c r="AC117" i="894" s="1"/>
  <c r="AB106" i="894"/>
  <c r="AB117" i="894" s="1"/>
  <c r="AA106" i="894"/>
  <c r="AA117" i="894" s="1"/>
  <c r="Z106" i="894"/>
  <c r="Z117" i="894" s="1"/>
  <c r="Y106" i="894"/>
  <c r="Y117" i="894" s="1"/>
  <c r="X106" i="894"/>
  <c r="X117" i="894" s="1"/>
  <c r="W106" i="894"/>
  <c r="W117" i="894" s="1"/>
  <c r="V106" i="894"/>
  <c r="V117" i="894" s="1"/>
  <c r="U106" i="894"/>
  <c r="U117" i="894" s="1"/>
  <c r="T106" i="894"/>
  <c r="T117" i="894" s="1"/>
  <c r="S106" i="894"/>
  <c r="S117" i="894" s="1"/>
  <c r="R106" i="894"/>
  <c r="R117" i="894" s="1"/>
  <c r="Q106" i="894"/>
  <c r="Q117" i="894" s="1"/>
  <c r="AP102" i="894"/>
  <c r="AR99" i="894"/>
  <c r="AQ99" i="894"/>
  <c r="AP99" i="894"/>
  <c r="AO99" i="894"/>
  <c r="AN99" i="894"/>
  <c r="AM99" i="894"/>
  <c r="AL99" i="894"/>
  <c r="AK99" i="894"/>
  <c r="AJ99" i="894"/>
  <c r="AI99" i="894"/>
  <c r="AH99" i="894"/>
  <c r="AG99" i="894"/>
  <c r="AF99" i="894"/>
  <c r="AE99" i="894"/>
  <c r="AD99" i="894"/>
  <c r="AC99" i="894"/>
  <c r="AB99" i="894"/>
  <c r="AA99" i="894"/>
  <c r="Z99" i="894"/>
  <c r="Y99" i="894"/>
  <c r="X99" i="894"/>
  <c r="W99" i="894"/>
  <c r="V99" i="894"/>
  <c r="U99" i="894"/>
  <c r="T99" i="894"/>
  <c r="S99" i="894"/>
  <c r="R99" i="894"/>
  <c r="R103" i="894" s="1"/>
  <c r="Q99" i="894"/>
  <c r="AR97" i="894"/>
  <c r="AQ97" i="894"/>
  <c r="AP97" i="894"/>
  <c r="AO97" i="894"/>
  <c r="AN97" i="894"/>
  <c r="AN103" i="894" s="1"/>
  <c r="AM97" i="894"/>
  <c r="AL97" i="894"/>
  <c r="AK97" i="894"/>
  <c r="AJ97" i="894"/>
  <c r="AI97" i="894"/>
  <c r="AH97" i="894"/>
  <c r="AG97" i="894"/>
  <c r="AF97" i="894"/>
  <c r="AF103" i="894" s="1"/>
  <c r="AE97" i="894"/>
  <c r="AD97" i="894"/>
  <c r="AC97" i="894"/>
  <c r="AB97" i="894"/>
  <c r="AA97" i="894"/>
  <c r="Z97" i="894"/>
  <c r="Y97" i="894"/>
  <c r="X97" i="894"/>
  <c r="X103" i="894" s="1"/>
  <c r="W97" i="894"/>
  <c r="V97" i="894"/>
  <c r="U97" i="894"/>
  <c r="T97" i="894"/>
  <c r="S97" i="894"/>
  <c r="R97" i="894"/>
  <c r="Q97" i="894"/>
  <c r="P97" i="894"/>
  <c r="O97" i="894"/>
  <c r="N97" i="894"/>
  <c r="M97" i="894"/>
  <c r="L97" i="894"/>
  <c r="K97" i="894"/>
  <c r="J97" i="894"/>
  <c r="I97" i="894"/>
  <c r="H97" i="894"/>
  <c r="G97" i="894"/>
  <c r="F97" i="894"/>
  <c r="E97" i="894"/>
  <c r="AR95" i="894"/>
  <c r="AR102" i="894" s="1"/>
  <c r="AQ95" i="894"/>
  <c r="AQ102" i="894" s="1"/>
  <c r="AP95" i="894"/>
  <c r="AO95" i="894"/>
  <c r="AO102" i="894" s="1"/>
  <c r="AN95" i="894"/>
  <c r="AN102" i="894" s="1"/>
  <c r="AM95" i="894"/>
  <c r="AM102" i="894" s="1"/>
  <c r="AL95" i="894"/>
  <c r="AL102" i="894" s="1"/>
  <c r="AK95" i="894"/>
  <c r="AK102" i="894" s="1"/>
  <c r="AJ95" i="894"/>
  <c r="AJ102" i="894" s="1"/>
  <c r="AI95" i="894"/>
  <c r="AI102" i="894" s="1"/>
  <c r="AH95" i="894"/>
  <c r="AH102" i="894" s="1"/>
  <c r="AG95" i="894"/>
  <c r="AG102" i="894" s="1"/>
  <c r="AF95" i="894"/>
  <c r="AF102" i="894" s="1"/>
  <c r="AE95" i="894"/>
  <c r="AE102" i="894" s="1"/>
  <c r="AD95" i="894"/>
  <c r="AD102" i="894" s="1"/>
  <c r="AC95" i="894"/>
  <c r="AC102" i="894" s="1"/>
  <c r="AB95" i="894"/>
  <c r="AB102" i="894" s="1"/>
  <c r="AA95" i="894"/>
  <c r="AA102" i="894" s="1"/>
  <c r="Z95" i="894"/>
  <c r="Z102" i="894" s="1"/>
  <c r="Y95" i="894"/>
  <c r="Y102" i="894" s="1"/>
  <c r="X95" i="894"/>
  <c r="X102" i="894" s="1"/>
  <c r="W95" i="894"/>
  <c r="W102" i="894" s="1"/>
  <c r="V95" i="894"/>
  <c r="V102" i="894" s="1"/>
  <c r="U95" i="894"/>
  <c r="U102" i="894" s="1"/>
  <c r="T95" i="894"/>
  <c r="T102" i="894" s="1"/>
  <c r="S95" i="894"/>
  <c r="S102" i="894" s="1"/>
  <c r="R95" i="894"/>
  <c r="R102" i="894" s="1"/>
  <c r="Q95" i="894"/>
  <c r="Q102" i="894" s="1"/>
  <c r="J95" i="894"/>
  <c r="J102" i="894" s="1"/>
  <c r="AR93" i="894"/>
  <c r="AR101" i="894" s="1"/>
  <c r="AQ93" i="894"/>
  <c r="AQ101" i="894" s="1"/>
  <c r="AP93" i="894"/>
  <c r="AP101" i="894" s="1"/>
  <c r="AO93" i="894"/>
  <c r="AO101" i="894" s="1"/>
  <c r="AN93" i="894"/>
  <c r="AN101" i="894" s="1"/>
  <c r="AM93" i="894"/>
  <c r="AM101" i="894" s="1"/>
  <c r="AL93" i="894"/>
  <c r="AL101" i="894" s="1"/>
  <c r="AK93" i="894"/>
  <c r="AK101" i="894" s="1"/>
  <c r="AJ93" i="894"/>
  <c r="AJ101" i="894" s="1"/>
  <c r="AI93" i="894"/>
  <c r="AI101" i="894" s="1"/>
  <c r="AH93" i="894"/>
  <c r="AH101" i="894" s="1"/>
  <c r="AG93" i="894"/>
  <c r="AG101" i="894" s="1"/>
  <c r="AF93" i="894"/>
  <c r="AF101" i="894" s="1"/>
  <c r="AE93" i="894"/>
  <c r="AE101" i="894" s="1"/>
  <c r="AD93" i="894"/>
  <c r="AD101" i="894" s="1"/>
  <c r="AC93" i="894"/>
  <c r="AC101" i="894" s="1"/>
  <c r="AB93" i="894"/>
  <c r="AB101" i="894" s="1"/>
  <c r="AA93" i="894"/>
  <c r="AA101" i="894" s="1"/>
  <c r="Z93" i="894"/>
  <c r="Z101" i="894" s="1"/>
  <c r="Y93" i="894"/>
  <c r="Y101" i="894" s="1"/>
  <c r="X93" i="894"/>
  <c r="X101" i="894" s="1"/>
  <c r="W93" i="894"/>
  <c r="W101" i="894" s="1"/>
  <c r="V93" i="894"/>
  <c r="V101" i="894" s="1"/>
  <c r="U93" i="894"/>
  <c r="U101" i="894" s="1"/>
  <c r="T93" i="894"/>
  <c r="T101" i="894" s="1"/>
  <c r="S93" i="894"/>
  <c r="S101" i="894" s="1"/>
  <c r="R93" i="894"/>
  <c r="R101" i="894" s="1"/>
  <c r="Q93" i="894"/>
  <c r="Q101" i="894" s="1"/>
  <c r="AR90" i="894"/>
  <c r="AR110" i="894" s="1"/>
  <c r="AQ90" i="894"/>
  <c r="AP90" i="894"/>
  <c r="AP108" i="894" s="1"/>
  <c r="AO90" i="894"/>
  <c r="AN90" i="894"/>
  <c r="AN110" i="894" s="1"/>
  <c r="AM90" i="894"/>
  <c r="AL90" i="894"/>
  <c r="AK90" i="894"/>
  <c r="AJ90" i="894"/>
  <c r="AJ110" i="894" s="1"/>
  <c r="AI90" i="894"/>
  <c r="AH90" i="894"/>
  <c r="AH109" i="894" s="1"/>
  <c r="AG90" i="894"/>
  <c r="AF90" i="894"/>
  <c r="AF110" i="894" s="1"/>
  <c r="AE90" i="894"/>
  <c r="AD90" i="894"/>
  <c r="AC90" i="894"/>
  <c r="AB90" i="894"/>
  <c r="AA90" i="894"/>
  <c r="Z90" i="894"/>
  <c r="Z108" i="894" s="1"/>
  <c r="Y90" i="894"/>
  <c r="X90" i="894"/>
  <c r="X110" i="894" s="1"/>
  <c r="W90" i="894"/>
  <c r="V90" i="894"/>
  <c r="U90" i="894"/>
  <c r="T90" i="894"/>
  <c r="S90" i="894"/>
  <c r="R90" i="894"/>
  <c r="R109" i="894" s="1"/>
  <c r="Q90" i="894"/>
  <c r="P90" i="894"/>
  <c r="P110" i="894" s="1"/>
  <c r="O90" i="894"/>
  <c r="N90" i="894"/>
  <c r="M90" i="894"/>
  <c r="L90" i="894"/>
  <c r="L110" i="894" s="1"/>
  <c r="K90" i="894"/>
  <c r="J90" i="894"/>
  <c r="J108" i="894" s="1"/>
  <c r="I90" i="894"/>
  <c r="H90" i="894"/>
  <c r="H110" i="894" s="1"/>
  <c r="G90" i="894"/>
  <c r="F90" i="894"/>
  <c r="E90" i="894"/>
  <c r="C73" i="894"/>
  <c r="D134" i="894" s="1"/>
  <c r="C67" i="894"/>
  <c r="C46" i="894"/>
  <c r="C40" i="894"/>
  <c r="C34" i="894"/>
  <c r="D133" i="894" s="1"/>
  <c r="D91" i="894" s="1"/>
  <c r="C22" i="894"/>
  <c r="C21" i="894"/>
  <c r="C20" i="894"/>
  <c r="C14" i="894"/>
  <c r="P99" i="894" s="1"/>
  <c r="C7" i="894"/>
  <c r="C5" i="894"/>
  <c r="A1" i="894"/>
  <c r="D136" i="893"/>
  <c r="AR129" i="893"/>
  <c r="AQ129" i="893"/>
  <c r="AP129" i="893"/>
  <c r="AO129" i="893"/>
  <c r="AN129" i="893"/>
  <c r="AM129" i="893"/>
  <c r="AL129" i="893"/>
  <c r="AK129" i="893"/>
  <c r="AJ129" i="893"/>
  <c r="AI129" i="893"/>
  <c r="AH129" i="893"/>
  <c r="AG129" i="893"/>
  <c r="AF129" i="893"/>
  <c r="AE129" i="893"/>
  <c r="AD129" i="893"/>
  <c r="AC129" i="893"/>
  <c r="AB129" i="893"/>
  <c r="AA129" i="893"/>
  <c r="Z129" i="893"/>
  <c r="Y129" i="893"/>
  <c r="X129" i="893"/>
  <c r="W129" i="893"/>
  <c r="V129" i="893"/>
  <c r="U129" i="893"/>
  <c r="T129" i="893"/>
  <c r="S129" i="893"/>
  <c r="R129" i="893"/>
  <c r="Q129" i="893"/>
  <c r="AR122" i="893"/>
  <c r="AQ122" i="893"/>
  <c r="AP122" i="893"/>
  <c r="AO122" i="893"/>
  <c r="AN122" i="893"/>
  <c r="AM122" i="893"/>
  <c r="AL122" i="893"/>
  <c r="AK122" i="893"/>
  <c r="AJ122" i="893"/>
  <c r="AI122" i="893"/>
  <c r="AH122" i="893"/>
  <c r="AG122" i="893"/>
  <c r="AF122" i="893"/>
  <c r="AE122" i="893"/>
  <c r="AD122" i="893"/>
  <c r="AC122" i="893"/>
  <c r="AB122" i="893"/>
  <c r="AA122" i="893"/>
  <c r="Z122" i="893"/>
  <c r="Y122" i="893"/>
  <c r="X122" i="893"/>
  <c r="W122" i="893"/>
  <c r="V122" i="893"/>
  <c r="U122" i="893"/>
  <c r="T122" i="893"/>
  <c r="S122" i="893"/>
  <c r="R122" i="893"/>
  <c r="Q122" i="893"/>
  <c r="AR121" i="893"/>
  <c r="AR123" i="893" s="1"/>
  <c r="AQ121" i="893"/>
  <c r="AQ123" i="893" s="1"/>
  <c r="AP121" i="893"/>
  <c r="AP123" i="893" s="1"/>
  <c r="AO121" i="893"/>
  <c r="AO123" i="893" s="1"/>
  <c r="AN121" i="893"/>
  <c r="AN123" i="893" s="1"/>
  <c r="AM121" i="893"/>
  <c r="AM123" i="893" s="1"/>
  <c r="AL121" i="893"/>
  <c r="AL123" i="893" s="1"/>
  <c r="AK121" i="893"/>
  <c r="AK123" i="893" s="1"/>
  <c r="AJ121" i="893"/>
  <c r="AJ123" i="893" s="1"/>
  <c r="AI121" i="893"/>
  <c r="AI123" i="893" s="1"/>
  <c r="AH121" i="893"/>
  <c r="AH123" i="893" s="1"/>
  <c r="AG121" i="893"/>
  <c r="AG123" i="893" s="1"/>
  <c r="AF121" i="893"/>
  <c r="AF123" i="893" s="1"/>
  <c r="AE121" i="893"/>
  <c r="AE123" i="893" s="1"/>
  <c r="AD121" i="893"/>
  <c r="AD123" i="893" s="1"/>
  <c r="AC121" i="893"/>
  <c r="AC123" i="893" s="1"/>
  <c r="AB121" i="893"/>
  <c r="AB123" i="893" s="1"/>
  <c r="AA121" i="893"/>
  <c r="AA123" i="893" s="1"/>
  <c r="Z121" i="893"/>
  <c r="Z123" i="893" s="1"/>
  <c r="Y121" i="893"/>
  <c r="Y123" i="893" s="1"/>
  <c r="X121" i="893"/>
  <c r="X123" i="893" s="1"/>
  <c r="W121" i="893"/>
  <c r="W123" i="893" s="1"/>
  <c r="V121" i="893"/>
  <c r="V123" i="893" s="1"/>
  <c r="U121" i="893"/>
  <c r="U123" i="893" s="1"/>
  <c r="T121" i="893"/>
  <c r="T123" i="893" s="1"/>
  <c r="S121" i="893"/>
  <c r="S123" i="893" s="1"/>
  <c r="R121" i="893"/>
  <c r="R123" i="893" s="1"/>
  <c r="Q121" i="893"/>
  <c r="Q123" i="893" s="1"/>
  <c r="AR120" i="893"/>
  <c r="AQ120" i="893"/>
  <c r="AP120" i="893"/>
  <c r="AO120" i="893"/>
  <c r="AN120" i="893"/>
  <c r="AM120" i="893"/>
  <c r="AL120" i="893"/>
  <c r="AK120" i="893"/>
  <c r="AJ120" i="893"/>
  <c r="AI120" i="893"/>
  <c r="AH120" i="893"/>
  <c r="AG120" i="893"/>
  <c r="AF120" i="893"/>
  <c r="AE120" i="893"/>
  <c r="AD120" i="893"/>
  <c r="AC120" i="893"/>
  <c r="AB120" i="893"/>
  <c r="AA120" i="893"/>
  <c r="Z120" i="893"/>
  <c r="Y120" i="893"/>
  <c r="X120" i="893"/>
  <c r="W120" i="893"/>
  <c r="V120" i="893"/>
  <c r="U120" i="893"/>
  <c r="T120" i="893"/>
  <c r="S120" i="893"/>
  <c r="R120" i="893"/>
  <c r="Q120" i="893"/>
  <c r="AR112" i="893"/>
  <c r="AQ112" i="893"/>
  <c r="AP112" i="893"/>
  <c r="AO112" i="893"/>
  <c r="AN112" i="893"/>
  <c r="AM112" i="893"/>
  <c r="AL112" i="893"/>
  <c r="AK112" i="893"/>
  <c r="AJ112" i="893"/>
  <c r="AI112" i="893"/>
  <c r="AH112" i="893"/>
  <c r="AG112" i="893"/>
  <c r="AF112" i="893"/>
  <c r="AE112" i="893"/>
  <c r="AD112" i="893"/>
  <c r="AC112" i="893"/>
  <c r="AB112" i="893"/>
  <c r="AA112" i="893"/>
  <c r="Z112" i="893"/>
  <c r="Y112" i="893"/>
  <c r="X112" i="893"/>
  <c r="W112" i="893"/>
  <c r="V112" i="893"/>
  <c r="U112" i="893"/>
  <c r="T112" i="893"/>
  <c r="S112" i="893"/>
  <c r="R112" i="893"/>
  <c r="Q112" i="893"/>
  <c r="P112" i="893"/>
  <c r="O112" i="893"/>
  <c r="N112" i="893"/>
  <c r="M112" i="893"/>
  <c r="L112" i="893"/>
  <c r="K112" i="893"/>
  <c r="J112" i="893"/>
  <c r="I112" i="893"/>
  <c r="H112" i="893"/>
  <c r="G112" i="893"/>
  <c r="F112" i="893"/>
  <c r="E112" i="893"/>
  <c r="Z109" i="893"/>
  <c r="G109" i="893"/>
  <c r="AR107" i="893"/>
  <c r="AQ107" i="893"/>
  <c r="AP107" i="893"/>
  <c r="AO107" i="893"/>
  <c r="AN107" i="893"/>
  <c r="AM107" i="893"/>
  <c r="AL107" i="893"/>
  <c r="AK107" i="893"/>
  <c r="AJ107" i="893"/>
  <c r="AI107" i="893"/>
  <c r="AH107" i="893"/>
  <c r="AG107" i="893"/>
  <c r="AF107" i="893"/>
  <c r="AE107" i="893"/>
  <c r="AD107" i="893"/>
  <c r="AC107" i="893"/>
  <c r="AB107" i="893"/>
  <c r="AA107" i="893"/>
  <c r="Z107" i="893"/>
  <c r="Y107" i="893"/>
  <c r="X107" i="893"/>
  <c r="W107" i="893"/>
  <c r="V107" i="893"/>
  <c r="U107" i="893"/>
  <c r="T107" i="893"/>
  <c r="S107" i="893"/>
  <c r="R107" i="893"/>
  <c r="Q107" i="893"/>
  <c r="AR106" i="893"/>
  <c r="AR117" i="893" s="1"/>
  <c r="AQ106" i="893"/>
  <c r="AP106" i="893"/>
  <c r="AP117" i="893" s="1"/>
  <c r="AO106" i="893"/>
  <c r="AN106" i="893"/>
  <c r="AN117" i="893" s="1"/>
  <c r="AM106" i="893"/>
  <c r="AL106" i="893"/>
  <c r="AL117" i="893" s="1"/>
  <c r="AK106" i="893"/>
  <c r="AJ106" i="893"/>
  <c r="AJ117" i="893" s="1"/>
  <c r="AI106" i="893"/>
  <c r="AH106" i="893"/>
  <c r="AH117" i="893" s="1"/>
  <c r="AG106" i="893"/>
  <c r="AF106" i="893"/>
  <c r="AF117" i="893" s="1"/>
  <c r="AE106" i="893"/>
  <c r="AD106" i="893"/>
  <c r="AD117" i="893" s="1"/>
  <c r="AC106" i="893"/>
  <c r="AB106" i="893"/>
  <c r="AB117" i="893" s="1"/>
  <c r="AA106" i="893"/>
  <c r="Z106" i="893"/>
  <c r="Z117" i="893" s="1"/>
  <c r="Y106" i="893"/>
  <c r="X106" i="893"/>
  <c r="X117" i="893" s="1"/>
  <c r="W106" i="893"/>
  <c r="V106" i="893"/>
  <c r="V117" i="893" s="1"/>
  <c r="U106" i="893"/>
  <c r="T106" i="893"/>
  <c r="T117" i="893" s="1"/>
  <c r="S106" i="893"/>
  <c r="R106" i="893"/>
  <c r="R117" i="893" s="1"/>
  <c r="Q106" i="893"/>
  <c r="AR99" i="893"/>
  <c r="AQ99" i="893"/>
  <c r="AQ103" i="893" s="1"/>
  <c r="AP99" i="893"/>
  <c r="AO99" i="893"/>
  <c r="AN99" i="893"/>
  <c r="AM99" i="893"/>
  <c r="AM103" i="893" s="1"/>
  <c r="AL99" i="893"/>
  <c r="AK99" i="893"/>
  <c r="AJ99" i="893"/>
  <c r="AI99" i="893"/>
  <c r="AI103" i="893" s="1"/>
  <c r="AH99" i="893"/>
  <c r="AG99" i="893"/>
  <c r="AF99" i="893"/>
  <c r="AE99" i="893"/>
  <c r="AE103" i="893" s="1"/>
  <c r="AD99" i="893"/>
  <c r="AC99" i="893"/>
  <c r="AB99" i="893"/>
  <c r="AA99" i="893"/>
  <c r="AA103" i="893" s="1"/>
  <c r="Z99" i="893"/>
  <c r="Y99" i="893"/>
  <c r="X99" i="893"/>
  <c r="W99" i="893"/>
  <c r="W103" i="893" s="1"/>
  <c r="V99" i="893"/>
  <c r="U99" i="893"/>
  <c r="T99" i="893"/>
  <c r="S99" i="893"/>
  <c r="S103" i="893" s="1"/>
  <c r="R99" i="893"/>
  <c r="Q99" i="893"/>
  <c r="AR97" i="893"/>
  <c r="AQ97" i="893"/>
  <c r="AP97" i="893"/>
  <c r="AO97" i="893"/>
  <c r="AN97" i="893"/>
  <c r="AM97" i="893"/>
  <c r="AL97" i="893"/>
  <c r="AK97" i="893"/>
  <c r="AJ97" i="893"/>
  <c r="AI97" i="893"/>
  <c r="AH97" i="893"/>
  <c r="AG97" i="893"/>
  <c r="AF97" i="893"/>
  <c r="AE97" i="893"/>
  <c r="AD97" i="893"/>
  <c r="AC97" i="893"/>
  <c r="AB97" i="893"/>
  <c r="AA97" i="893"/>
  <c r="Z97" i="893"/>
  <c r="Y97" i="893"/>
  <c r="X97" i="893"/>
  <c r="W97" i="893"/>
  <c r="V97" i="893"/>
  <c r="U97" i="893"/>
  <c r="T97" i="893"/>
  <c r="S97" i="893"/>
  <c r="R97" i="893"/>
  <c r="Q97" i="893"/>
  <c r="P97" i="893"/>
  <c r="O97" i="893"/>
  <c r="N97" i="893"/>
  <c r="M97" i="893"/>
  <c r="L97" i="893"/>
  <c r="K97" i="893"/>
  <c r="J97" i="893"/>
  <c r="I97" i="893"/>
  <c r="H97" i="893"/>
  <c r="G97" i="893"/>
  <c r="F97" i="893"/>
  <c r="E97" i="893"/>
  <c r="AR95" i="893"/>
  <c r="AR102" i="893" s="1"/>
  <c r="AQ95" i="893"/>
  <c r="AQ102" i="893" s="1"/>
  <c r="AP95" i="893"/>
  <c r="AP102" i="893" s="1"/>
  <c r="AO95" i="893"/>
  <c r="AO102" i="893" s="1"/>
  <c r="AN95" i="893"/>
  <c r="AN102" i="893" s="1"/>
  <c r="AM95" i="893"/>
  <c r="AM102" i="893" s="1"/>
  <c r="AL95" i="893"/>
  <c r="AL102" i="893" s="1"/>
  <c r="AK95" i="893"/>
  <c r="AK102" i="893" s="1"/>
  <c r="AJ95" i="893"/>
  <c r="AJ102" i="893" s="1"/>
  <c r="AI95" i="893"/>
  <c r="AI102" i="893" s="1"/>
  <c r="AH95" i="893"/>
  <c r="AH102" i="893" s="1"/>
  <c r="AG95" i="893"/>
  <c r="AG102" i="893" s="1"/>
  <c r="AF95" i="893"/>
  <c r="AF102" i="893" s="1"/>
  <c r="AE95" i="893"/>
  <c r="AE102" i="893" s="1"/>
  <c r="AD95" i="893"/>
  <c r="AD102" i="893" s="1"/>
  <c r="AC95" i="893"/>
  <c r="AC102" i="893" s="1"/>
  <c r="AB95" i="893"/>
  <c r="AB102" i="893" s="1"/>
  <c r="AA95" i="893"/>
  <c r="AA102" i="893" s="1"/>
  <c r="Z95" i="893"/>
  <c r="Z102" i="893" s="1"/>
  <c r="Y95" i="893"/>
  <c r="Y102" i="893" s="1"/>
  <c r="X95" i="893"/>
  <c r="X102" i="893" s="1"/>
  <c r="W95" i="893"/>
  <c r="W102" i="893" s="1"/>
  <c r="V95" i="893"/>
  <c r="V102" i="893" s="1"/>
  <c r="U95" i="893"/>
  <c r="U102" i="893" s="1"/>
  <c r="T95" i="893"/>
  <c r="T102" i="893" s="1"/>
  <c r="S95" i="893"/>
  <c r="S102" i="893" s="1"/>
  <c r="R95" i="893"/>
  <c r="R102" i="893" s="1"/>
  <c r="Q95" i="893"/>
  <c r="Q102" i="893" s="1"/>
  <c r="N95" i="893"/>
  <c r="N102" i="893" s="1"/>
  <c r="F95" i="893"/>
  <c r="F102" i="893" s="1"/>
  <c r="AR93" i="893"/>
  <c r="AR101" i="893" s="1"/>
  <c r="AQ93" i="893"/>
  <c r="AQ101" i="893" s="1"/>
  <c r="AP93" i="893"/>
  <c r="AP101" i="893" s="1"/>
  <c r="AO93" i="893"/>
  <c r="AO101" i="893" s="1"/>
  <c r="AN93" i="893"/>
  <c r="AN101" i="893" s="1"/>
  <c r="AM93" i="893"/>
  <c r="AM101" i="893" s="1"/>
  <c r="AL93" i="893"/>
  <c r="AL101" i="893" s="1"/>
  <c r="AK93" i="893"/>
  <c r="AK101" i="893" s="1"/>
  <c r="AJ93" i="893"/>
  <c r="AJ101" i="893" s="1"/>
  <c r="AI93" i="893"/>
  <c r="AI101" i="893" s="1"/>
  <c r="AH93" i="893"/>
  <c r="AH101" i="893" s="1"/>
  <c r="AG93" i="893"/>
  <c r="AG101" i="893" s="1"/>
  <c r="AF93" i="893"/>
  <c r="AF101" i="893" s="1"/>
  <c r="AE93" i="893"/>
  <c r="AE101" i="893" s="1"/>
  <c r="AD93" i="893"/>
  <c r="AD101" i="893" s="1"/>
  <c r="AC93" i="893"/>
  <c r="AC101" i="893" s="1"/>
  <c r="AB93" i="893"/>
  <c r="AB101" i="893" s="1"/>
  <c r="AA93" i="893"/>
  <c r="AA101" i="893" s="1"/>
  <c r="Z93" i="893"/>
  <c r="Z101" i="893" s="1"/>
  <c r="Y93" i="893"/>
  <c r="Y101" i="893" s="1"/>
  <c r="X93" i="893"/>
  <c r="X101" i="893" s="1"/>
  <c r="W93" i="893"/>
  <c r="W101" i="893" s="1"/>
  <c r="V93" i="893"/>
  <c r="V101" i="893" s="1"/>
  <c r="U93" i="893"/>
  <c r="U101" i="893" s="1"/>
  <c r="T93" i="893"/>
  <c r="T101" i="893" s="1"/>
  <c r="S93" i="893"/>
  <c r="S101" i="893" s="1"/>
  <c r="R93" i="893"/>
  <c r="R101" i="893" s="1"/>
  <c r="Q93" i="893"/>
  <c r="Q101" i="893" s="1"/>
  <c r="D91" i="893"/>
  <c r="AR90" i="893"/>
  <c r="AQ90" i="893"/>
  <c r="AP90" i="893"/>
  <c r="AP108" i="893" s="1"/>
  <c r="AO90" i="893"/>
  <c r="AN90" i="893"/>
  <c r="AM90" i="893"/>
  <c r="AM110" i="893" s="1"/>
  <c r="AL90" i="893"/>
  <c r="AL110" i="893" s="1"/>
  <c r="AK90" i="893"/>
  <c r="AK110" i="893" s="1"/>
  <c r="AJ90" i="893"/>
  <c r="AI90" i="893"/>
  <c r="AH90" i="893"/>
  <c r="AH110" i="893" s="1"/>
  <c r="AG90" i="893"/>
  <c r="AF90" i="893"/>
  <c r="AE90" i="893"/>
  <c r="AE110" i="893" s="1"/>
  <c r="AD90" i="893"/>
  <c r="AD110" i="893" s="1"/>
  <c r="AC90" i="893"/>
  <c r="AC110" i="893" s="1"/>
  <c r="AB90" i="893"/>
  <c r="AA90" i="893"/>
  <c r="Z90" i="893"/>
  <c r="Z110" i="893" s="1"/>
  <c r="Y90" i="893"/>
  <c r="X90" i="893"/>
  <c r="W90" i="893"/>
  <c r="W110" i="893" s="1"/>
  <c r="V90" i="893"/>
  <c r="V110" i="893" s="1"/>
  <c r="U90" i="893"/>
  <c r="U110" i="893" s="1"/>
  <c r="T90" i="893"/>
  <c r="S90" i="893"/>
  <c r="R90" i="893"/>
  <c r="R110" i="893" s="1"/>
  <c r="Q90" i="893"/>
  <c r="P90" i="893"/>
  <c r="O90" i="893"/>
  <c r="O109" i="893" s="1"/>
  <c r="N90" i="893"/>
  <c r="N110" i="893" s="1"/>
  <c r="M90" i="893"/>
  <c r="L90" i="893"/>
  <c r="K90" i="893"/>
  <c r="J90" i="893"/>
  <c r="J110" i="893" s="1"/>
  <c r="I90" i="893"/>
  <c r="H90" i="893"/>
  <c r="G90" i="893"/>
  <c r="F90" i="893"/>
  <c r="F110" i="893" s="1"/>
  <c r="E90" i="893"/>
  <c r="C73" i="893"/>
  <c r="D134" i="893" s="1"/>
  <c r="C67" i="893"/>
  <c r="C46" i="893"/>
  <c r="F107" i="893" s="1"/>
  <c r="C40" i="893"/>
  <c r="C34" i="893"/>
  <c r="D133" i="893" s="1"/>
  <c r="C22" i="893"/>
  <c r="O95" i="893" s="1"/>
  <c r="O102" i="893" s="1"/>
  <c r="C21" i="893"/>
  <c r="C20" i="893"/>
  <c r="C14" i="893"/>
  <c r="C7" i="893"/>
  <c r="C5" i="893"/>
  <c r="A1" i="893"/>
  <c r="D136" i="892"/>
  <c r="AR129" i="892"/>
  <c r="AQ129" i="892"/>
  <c r="AP129" i="892"/>
  <c r="AO129" i="892"/>
  <c r="AN129" i="892"/>
  <c r="AM129" i="892"/>
  <c r="AL129" i="892"/>
  <c r="AK129" i="892"/>
  <c r="AJ129" i="892"/>
  <c r="AI129" i="892"/>
  <c r="AH129" i="892"/>
  <c r="AG129" i="892"/>
  <c r="AF129" i="892"/>
  <c r="AE129" i="892"/>
  <c r="AD129" i="892"/>
  <c r="AC129" i="892"/>
  <c r="AB129" i="892"/>
  <c r="AA129" i="892"/>
  <c r="Z129" i="892"/>
  <c r="Y129" i="892"/>
  <c r="X129" i="892"/>
  <c r="W129" i="892"/>
  <c r="V129" i="892"/>
  <c r="U129" i="892"/>
  <c r="T129" i="892"/>
  <c r="S129" i="892"/>
  <c r="R129" i="892"/>
  <c r="Q129" i="892"/>
  <c r="R123" i="892"/>
  <c r="AR122" i="892"/>
  <c r="AQ122" i="892"/>
  <c r="AP122" i="892"/>
  <c r="AO122" i="892"/>
  <c r="AN122" i="892"/>
  <c r="AM122" i="892"/>
  <c r="AL122" i="892"/>
  <c r="AK122" i="892"/>
  <c r="AJ122" i="892"/>
  <c r="AI122" i="892"/>
  <c r="AH122" i="892"/>
  <c r="AG122" i="892"/>
  <c r="AF122" i="892"/>
  <c r="AE122" i="892"/>
  <c r="AD122" i="892"/>
  <c r="AC122" i="892"/>
  <c r="AB122" i="892"/>
  <c r="AA122" i="892"/>
  <c r="Z122" i="892"/>
  <c r="Y122" i="892"/>
  <c r="X122" i="892"/>
  <c r="W122" i="892"/>
  <c r="V122" i="892"/>
  <c r="U122" i="892"/>
  <c r="T122" i="892"/>
  <c r="S122" i="892"/>
  <c r="R122" i="892"/>
  <c r="Q122" i="892"/>
  <c r="AR121" i="892"/>
  <c r="AR123" i="892" s="1"/>
  <c r="AQ121" i="892"/>
  <c r="AQ123" i="892" s="1"/>
  <c r="AP121" i="892"/>
  <c r="AP123" i="892" s="1"/>
  <c r="AO121" i="892"/>
  <c r="AO123" i="892" s="1"/>
  <c r="AN121" i="892"/>
  <c r="AN123" i="892" s="1"/>
  <c r="AM121" i="892"/>
  <c r="AM123" i="892" s="1"/>
  <c r="AL121" i="892"/>
  <c r="AL123" i="892" s="1"/>
  <c r="AK121" i="892"/>
  <c r="AK123" i="892" s="1"/>
  <c r="AJ121" i="892"/>
  <c r="AJ123" i="892" s="1"/>
  <c r="AI121" i="892"/>
  <c r="AI123" i="892" s="1"/>
  <c r="AH121" i="892"/>
  <c r="AH123" i="892" s="1"/>
  <c r="AG121" i="892"/>
  <c r="AG123" i="892" s="1"/>
  <c r="AF121" i="892"/>
  <c r="AF123" i="892" s="1"/>
  <c r="AE121" i="892"/>
  <c r="AE123" i="892" s="1"/>
  <c r="AD121" i="892"/>
  <c r="AD123" i="892" s="1"/>
  <c r="AC121" i="892"/>
  <c r="AC123" i="892" s="1"/>
  <c r="AB121" i="892"/>
  <c r="AB123" i="892" s="1"/>
  <c r="AA121" i="892"/>
  <c r="AA123" i="892" s="1"/>
  <c r="Z121" i="892"/>
  <c r="Z123" i="892" s="1"/>
  <c r="Y121" i="892"/>
  <c r="Y123" i="892" s="1"/>
  <c r="X121" i="892"/>
  <c r="X123" i="892" s="1"/>
  <c r="W121" i="892"/>
  <c r="W123" i="892" s="1"/>
  <c r="V121" i="892"/>
  <c r="V123" i="892" s="1"/>
  <c r="U121" i="892"/>
  <c r="U123" i="892" s="1"/>
  <c r="T121" i="892"/>
  <c r="T123" i="892" s="1"/>
  <c r="S121" i="892"/>
  <c r="S123" i="892" s="1"/>
  <c r="R121" i="892"/>
  <c r="Q121" i="892"/>
  <c r="Q123" i="892" s="1"/>
  <c r="AR120" i="892"/>
  <c r="AQ120" i="892"/>
  <c r="AP120" i="892"/>
  <c r="AO120" i="892"/>
  <c r="AN120" i="892"/>
  <c r="AM120" i="892"/>
  <c r="AL120" i="892"/>
  <c r="AK120" i="892"/>
  <c r="AJ120" i="892"/>
  <c r="AI120" i="892"/>
  <c r="AH120" i="892"/>
  <c r="AG120" i="892"/>
  <c r="AF120" i="892"/>
  <c r="AE120" i="892"/>
  <c r="AD120" i="892"/>
  <c r="AC120" i="892"/>
  <c r="AB120" i="892"/>
  <c r="AA120" i="892"/>
  <c r="Z120" i="892"/>
  <c r="Y120" i="892"/>
  <c r="X120" i="892"/>
  <c r="W120" i="892"/>
  <c r="V120" i="892"/>
  <c r="U120" i="892"/>
  <c r="T120" i="892"/>
  <c r="S120" i="892"/>
  <c r="R120" i="892"/>
  <c r="Q120" i="892"/>
  <c r="N120" i="892"/>
  <c r="AR112" i="892"/>
  <c r="AQ112" i="892"/>
  <c r="AP112" i="892"/>
  <c r="AO112" i="892"/>
  <c r="AN112" i="892"/>
  <c r="AM112" i="892"/>
  <c r="AL112" i="892"/>
  <c r="AK112" i="892"/>
  <c r="AJ112" i="892"/>
  <c r="AI112" i="892"/>
  <c r="AH112" i="892"/>
  <c r="AG112" i="892"/>
  <c r="AF112" i="892"/>
  <c r="AE112" i="892"/>
  <c r="AD112" i="892"/>
  <c r="AC112" i="892"/>
  <c r="AB112" i="892"/>
  <c r="AA112" i="892"/>
  <c r="Z112" i="892"/>
  <c r="Y112" i="892"/>
  <c r="X112" i="892"/>
  <c r="W112" i="892"/>
  <c r="V112" i="892"/>
  <c r="U112" i="892"/>
  <c r="T112" i="892"/>
  <c r="S112" i="892"/>
  <c r="R112" i="892"/>
  <c r="Q112" i="892"/>
  <c r="P112" i="892"/>
  <c r="O112" i="892"/>
  <c r="N112" i="892"/>
  <c r="M112" i="892"/>
  <c r="L112" i="892"/>
  <c r="K112" i="892"/>
  <c r="J112" i="892"/>
  <c r="I112" i="892"/>
  <c r="H112" i="892"/>
  <c r="G112" i="892"/>
  <c r="F112" i="892"/>
  <c r="E112" i="892"/>
  <c r="AC109" i="892"/>
  <c r="AK108" i="892"/>
  <c r="AH108" i="892"/>
  <c r="E108" i="892"/>
  <c r="AR107" i="892"/>
  <c r="AQ107" i="892"/>
  <c r="AP107" i="892"/>
  <c r="AO107" i="892"/>
  <c r="AN107" i="892"/>
  <c r="AM107" i="892"/>
  <c r="AL107" i="892"/>
  <c r="AK107" i="892"/>
  <c r="AJ107" i="892"/>
  <c r="AI107" i="892"/>
  <c r="AH107" i="892"/>
  <c r="AG107" i="892"/>
  <c r="AF107" i="892"/>
  <c r="AE107" i="892"/>
  <c r="AD107" i="892"/>
  <c r="AC107" i="892"/>
  <c r="AB107" i="892"/>
  <c r="AA107" i="892"/>
  <c r="Z107" i="892"/>
  <c r="Y107" i="892"/>
  <c r="X107" i="892"/>
  <c r="W107" i="892"/>
  <c r="V107" i="892"/>
  <c r="U107" i="892"/>
  <c r="T107" i="892"/>
  <c r="S107" i="892"/>
  <c r="R107" i="892"/>
  <c r="Q107" i="892"/>
  <c r="AR106" i="892"/>
  <c r="AQ106" i="892"/>
  <c r="AQ117" i="892" s="1"/>
  <c r="AP106" i="892"/>
  <c r="AP117" i="892" s="1"/>
  <c r="AO106" i="892"/>
  <c r="AO117" i="892" s="1"/>
  <c r="AN106" i="892"/>
  <c r="AM106" i="892"/>
  <c r="AM117" i="892" s="1"/>
  <c r="AL106" i="892"/>
  <c r="AL117" i="892" s="1"/>
  <c r="AK106" i="892"/>
  <c r="AK117" i="892" s="1"/>
  <c r="AJ106" i="892"/>
  <c r="AI106" i="892"/>
  <c r="AI117" i="892" s="1"/>
  <c r="AH106" i="892"/>
  <c r="AH117" i="892" s="1"/>
  <c r="AG106" i="892"/>
  <c r="AG117" i="892" s="1"/>
  <c r="AF106" i="892"/>
  <c r="AE106" i="892"/>
  <c r="AE117" i="892" s="1"/>
  <c r="AD106" i="892"/>
  <c r="AD117" i="892" s="1"/>
  <c r="AC106" i="892"/>
  <c r="AC117" i="892" s="1"/>
  <c r="AB106" i="892"/>
  <c r="AA106" i="892"/>
  <c r="AA117" i="892" s="1"/>
  <c r="Z106" i="892"/>
  <c r="Z117" i="892" s="1"/>
  <c r="Y106" i="892"/>
  <c r="Y117" i="892" s="1"/>
  <c r="X106" i="892"/>
  <c r="W106" i="892"/>
  <c r="W117" i="892" s="1"/>
  <c r="V106" i="892"/>
  <c r="V117" i="892" s="1"/>
  <c r="U106" i="892"/>
  <c r="U117" i="892" s="1"/>
  <c r="T106" i="892"/>
  <c r="S106" i="892"/>
  <c r="S117" i="892" s="1"/>
  <c r="R106" i="892"/>
  <c r="R117" i="892" s="1"/>
  <c r="Q106" i="892"/>
  <c r="Q117" i="892" s="1"/>
  <c r="AR99" i="892"/>
  <c r="AQ99" i="892"/>
  <c r="AP99" i="892"/>
  <c r="AO99" i="892"/>
  <c r="AN99" i="892"/>
  <c r="AM99" i="892"/>
  <c r="AL99" i="892"/>
  <c r="AK99" i="892"/>
  <c r="AJ99" i="892"/>
  <c r="AI99" i="892"/>
  <c r="AH99" i="892"/>
  <c r="AG99" i="892"/>
  <c r="AG103" i="892" s="1"/>
  <c r="AF99" i="892"/>
  <c r="AE99" i="892"/>
  <c r="AD99" i="892"/>
  <c r="AC99" i="892"/>
  <c r="AB99" i="892"/>
  <c r="AA99" i="892"/>
  <c r="Z99" i="892"/>
  <c r="Y99" i="892"/>
  <c r="X99" i="892"/>
  <c r="W99" i="892"/>
  <c r="V99" i="892"/>
  <c r="U99" i="892"/>
  <c r="T99" i="892"/>
  <c r="S99" i="892"/>
  <c r="R99" i="892"/>
  <c r="Q99" i="892"/>
  <c r="K99" i="892"/>
  <c r="K103" i="892" s="1"/>
  <c r="AR97" i="892"/>
  <c r="AQ97" i="892"/>
  <c r="AP97" i="892"/>
  <c r="AO97" i="892"/>
  <c r="AN97" i="892"/>
  <c r="AM97" i="892"/>
  <c r="AL97" i="892"/>
  <c r="AK97" i="892"/>
  <c r="AJ97" i="892"/>
  <c r="AI97" i="892"/>
  <c r="AH97" i="892"/>
  <c r="AG97" i="892"/>
  <c r="AF97" i="892"/>
  <c r="AE97" i="892"/>
  <c r="AD97" i="892"/>
  <c r="AC97" i="892"/>
  <c r="AB97" i="892"/>
  <c r="AA97" i="892"/>
  <c r="Z97" i="892"/>
  <c r="Y97" i="892"/>
  <c r="X97" i="892"/>
  <c r="W97" i="892"/>
  <c r="V97" i="892"/>
  <c r="U97" i="892"/>
  <c r="T97" i="892"/>
  <c r="S97" i="892"/>
  <c r="R97" i="892"/>
  <c r="Q97" i="892"/>
  <c r="P97" i="892"/>
  <c r="O97" i="892"/>
  <c r="N97" i="892"/>
  <c r="M97" i="892"/>
  <c r="L97" i="892"/>
  <c r="K97" i="892"/>
  <c r="J97" i="892"/>
  <c r="I97" i="892"/>
  <c r="H97" i="892"/>
  <c r="G97" i="892"/>
  <c r="F97" i="892"/>
  <c r="E97" i="892"/>
  <c r="AR95" i="892"/>
  <c r="AR102" i="892" s="1"/>
  <c r="AQ95" i="892"/>
  <c r="AQ102" i="892" s="1"/>
  <c r="AP95" i="892"/>
  <c r="AP102" i="892" s="1"/>
  <c r="AO95" i="892"/>
  <c r="AO102" i="892" s="1"/>
  <c r="AN95" i="892"/>
  <c r="AN102" i="892" s="1"/>
  <c r="AM95" i="892"/>
  <c r="AM102" i="892" s="1"/>
  <c r="AL95" i="892"/>
  <c r="AL102" i="892" s="1"/>
  <c r="AK95" i="892"/>
  <c r="AK102" i="892" s="1"/>
  <c r="AJ95" i="892"/>
  <c r="AJ102" i="892" s="1"/>
  <c r="AI95" i="892"/>
  <c r="AI102" i="892" s="1"/>
  <c r="AH95" i="892"/>
  <c r="AH102" i="892" s="1"/>
  <c r="AG95" i="892"/>
  <c r="AG102" i="892" s="1"/>
  <c r="AF95" i="892"/>
  <c r="AF102" i="892" s="1"/>
  <c r="AE95" i="892"/>
  <c r="AE102" i="892" s="1"/>
  <c r="AD95" i="892"/>
  <c r="AD102" i="892" s="1"/>
  <c r="AC95" i="892"/>
  <c r="AC102" i="892" s="1"/>
  <c r="AB95" i="892"/>
  <c r="AB102" i="892" s="1"/>
  <c r="AA95" i="892"/>
  <c r="AA102" i="892" s="1"/>
  <c r="Z95" i="892"/>
  <c r="Z102" i="892" s="1"/>
  <c r="Y95" i="892"/>
  <c r="Y102" i="892" s="1"/>
  <c r="X95" i="892"/>
  <c r="X102" i="892" s="1"/>
  <c r="W95" i="892"/>
  <c r="W102" i="892" s="1"/>
  <c r="V95" i="892"/>
  <c r="V102" i="892" s="1"/>
  <c r="U95" i="892"/>
  <c r="U102" i="892" s="1"/>
  <c r="T95" i="892"/>
  <c r="T102" i="892" s="1"/>
  <c r="S95" i="892"/>
  <c r="S102" i="892" s="1"/>
  <c r="R95" i="892"/>
  <c r="R102" i="892" s="1"/>
  <c r="Q95" i="892"/>
  <c r="Q102" i="892" s="1"/>
  <c r="AR93" i="892"/>
  <c r="AR101" i="892" s="1"/>
  <c r="AQ93" i="892"/>
  <c r="AQ101" i="892" s="1"/>
  <c r="AP93" i="892"/>
  <c r="AP101" i="892" s="1"/>
  <c r="AO93" i="892"/>
  <c r="AO101" i="892" s="1"/>
  <c r="AN93" i="892"/>
  <c r="AN101" i="892" s="1"/>
  <c r="AM93" i="892"/>
  <c r="AM101" i="892" s="1"/>
  <c r="AL93" i="892"/>
  <c r="AL101" i="892" s="1"/>
  <c r="AK93" i="892"/>
  <c r="AK101" i="892" s="1"/>
  <c r="AJ93" i="892"/>
  <c r="AJ101" i="892" s="1"/>
  <c r="AI93" i="892"/>
  <c r="AI101" i="892" s="1"/>
  <c r="AH93" i="892"/>
  <c r="AH101" i="892" s="1"/>
  <c r="AG93" i="892"/>
  <c r="AG101" i="892" s="1"/>
  <c r="AF93" i="892"/>
  <c r="AF101" i="892" s="1"/>
  <c r="AE93" i="892"/>
  <c r="AE101" i="892" s="1"/>
  <c r="AD93" i="892"/>
  <c r="AD101" i="892" s="1"/>
  <c r="AC93" i="892"/>
  <c r="AC101" i="892" s="1"/>
  <c r="AB93" i="892"/>
  <c r="AB101" i="892" s="1"/>
  <c r="AA93" i="892"/>
  <c r="AA101" i="892" s="1"/>
  <c r="Z93" i="892"/>
  <c r="Z101" i="892" s="1"/>
  <c r="Y93" i="892"/>
  <c r="Y101" i="892" s="1"/>
  <c r="X93" i="892"/>
  <c r="X101" i="892" s="1"/>
  <c r="W93" i="892"/>
  <c r="W101" i="892" s="1"/>
  <c r="V93" i="892"/>
  <c r="V101" i="892" s="1"/>
  <c r="U93" i="892"/>
  <c r="U101" i="892" s="1"/>
  <c r="T93" i="892"/>
  <c r="T101" i="892" s="1"/>
  <c r="S93" i="892"/>
  <c r="S101" i="892" s="1"/>
  <c r="R93" i="892"/>
  <c r="R101" i="892" s="1"/>
  <c r="Q93" i="892"/>
  <c r="Q101" i="892" s="1"/>
  <c r="AR90" i="892"/>
  <c r="AQ90" i="892"/>
  <c r="AQ110" i="892" s="1"/>
  <c r="AP90" i="892"/>
  <c r="AP109" i="892" s="1"/>
  <c r="AO90" i="892"/>
  <c r="AN90" i="892"/>
  <c r="AM90" i="892"/>
  <c r="AL90" i="892"/>
  <c r="AK90" i="892"/>
  <c r="AJ90" i="892"/>
  <c r="AI90" i="892"/>
  <c r="AH90" i="892"/>
  <c r="AH110" i="892" s="1"/>
  <c r="AG90" i="892"/>
  <c r="AF90" i="892"/>
  <c r="AE90" i="892"/>
  <c r="AD90" i="892"/>
  <c r="AD110" i="892" s="1"/>
  <c r="AC90" i="892"/>
  <c r="AC110" i="892" s="1"/>
  <c r="AB90" i="892"/>
  <c r="AA90" i="892"/>
  <c r="Z90" i="892"/>
  <c r="Y90" i="892"/>
  <c r="Y110" i="892" s="1"/>
  <c r="X90" i="892"/>
  <c r="W90" i="892"/>
  <c r="V90" i="892"/>
  <c r="V110" i="892" s="1"/>
  <c r="U90" i="892"/>
  <c r="T90" i="892"/>
  <c r="T110" i="892" s="1"/>
  <c r="S90" i="892"/>
  <c r="R90" i="892"/>
  <c r="Q90" i="892"/>
  <c r="Q110" i="892" s="1"/>
  <c r="P90" i="892"/>
  <c r="P110" i="892" s="1"/>
  <c r="O90" i="892"/>
  <c r="N90" i="892"/>
  <c r="N110" i="892" s="1"/>
  <c r="M90" i="892"/>
  <c r="L90" i="892"/>
  <c r="K90" i="892"/>
  <c r="J90" i="892"/>
  <c r="I90" i="892"/>
  <c r="I110" i="892" s="1"/>
  <c r="H90" i="892"/>
  <c r="G90" i="892"/>
  <c r="F90" i="892"/>
  <c r="F109" i="892" s="1"/>
  <c r="E90" i="892"/>
  <c r="E110" i="892" s="1"/>
  <c r="C73" i="892"/>
  <c r="D134" i="892" s="1"/>
  <c r="C67" i="892"/>
  <c r="D135" i="892" s="1"/>
  <c r="C46" i="892"/>
  <c r="C40" i="892"/>
  <c r="C34" i="892"/>
  <c r="D133" i="892" s="1"/>
  <c r="C22" i="892"/>
  <c r="M95" i="892" s="1"/>
  <c r="M102" i="892" s="1"/>
  <c r="C21" i="892"/>
  <c r="C20" i="892"/>
  <c r="C14" i="892"/>
  <c r="M99" i="892" s="1"/>
  <c r="C7" i="892"/>
  <c r="C5" i="892"/>
  <c r="A1" i="892"/>
  <c r="D136" i="891"/>
  <c r="AR129" i="891"/>
  <c r="AQ129" i="891"/>
  <c r="AP129" i="891"/>
  <c r="AO129" i="891"/>
  <c r="AN129" i="891"/>
  <c r="AM129" i="891"/>
  <c r="AL129" i="891"/>
  <c r="AK129" i="891"/>
  <c r="AJ129" i="891"/>
  <c r="AI129" i="891"/>
  <c r="AH129" i="891"/>
  <c r="AG129" i="891"/>
  <c r="AF129" i="891"/>
  <c r="AE129" i="891"/>
  <c r="AD129" i="891"/>
  <c r="AC129" i="891"/>
  <c r="AB129" i="891"/>
  <c r="AA129" i="891"/>
  <c r="Z129" i="891"/>
  <c r="Y129" i="891"/>
  <c r="X129" i="891"/>
  <c r="W129" i="891"/>
  <c r="V129" i="891"/>
  <c r="U129" i="891"/>
  <c r="T129" i="891"/>
  <c r="S129" i="891"/>
  <c r="R129" i="891"/>
  <c r="Q129" i="891"/>
  <c r="AR122" i="891"/>
  <c r="AQ122" i="891"/>
  <c r="AP122" i="891"/>
  <c r="AO122" i="891"/>
  <c r="AN122" i="891"/>
  <c r="AM122" i="891"/>
  <c r="AL122" i="891"/>
  <c r="AK122" i="891"/>
  <c r="AJ122" i="891"/>
  <c r="AI122" i="891"/>
  <c r="AH122" i="891"/>
  <c r="AG122" i="891"/>
  <c r="AF122" i="891"/>
  <c r="AE122" i="891"/>
  <c r="AD122" i="891"/>
  <c r="AC122" i="891"/>
  <c r="AB122" i="891"/>
  <c r="AA122" i="891"/>
  <c r="Z122" i="891"/>
  <c r="Y122" i="891"/>
  <c r="X122" i="891"/>
  <c r="W122" i="891"/>
  <c r="V122" i="891"/>
  <c r="U122" i="891"/>
  <c r="T122" i="891"/>
  <c r="S122" i="891"/>
  <c r="R122" i="891"/>
  <c r="Q122" i="891"/>
  <c r="AR121" i="891"/>
  <c r="AR123" i="891" s="1"/>
  <c r="AQ121" i="891"/>
  <c r="AQ123" i="891" s="1"/>
  <c r="AP121" i="891"/>
  <c r="AP123" i="891" s="1"/>
  <c r="AO121" i="891"/>
  <c r="AO123" i="891" s="1"/>
  <c r="AN121" i="891"/>
  <c r="AN123" i="891" s="1"/>
  <c r="AM121" i="891"/>
  <c r="AM123" i="891" s="1"/>
  <c r="AL121" i="891"/>
  <c r="AL123" i="891" s="1"/>
  <c r="AK121" i="891"/>
  <c r="AK123" i="891" s="1"/>
  <c r="AJ121" i="891"/>
  <c r="AJ123" i="891" s="1"/>
  <c r="AI121" i="891"/>
  <c r="AI123" i="891" s="1"/>
  <c r="AH121" i="891"/>
  <c r="AH123" i="891" s="1"/>
  <c r="AG121" i="891"/>
  <c r="AG123" i="891" s="1"/>
  <c r="AF121" i="891"/>
  <c r="AF123" i="891" s="1"/>
  <c r="AE121" i="891"/>
  <c r="AE123" i="891" s="1"/>
  <c r="AD121" i="891"/>
  <c r="AD123" i="891" s="1"/>
  <c r="AC121" i="891"/>
  <c r="AC123" i="891" s="1"/>
  <c r="AB121" i="891"/>
  <c r="AB123" i="891" s="1"/>
  <c r="AA121" i="891"/>
  <c r="AA123" i="891" s="1"/>
  <c r="Z121" i="891"/>
  <c r="Z123" i="891" s="1"/>
  <c r="Y121" i="891"/>
  <c r="Y123" i="891" s="1"/>
  <c r="X121" i="891"/>
  <c r="X123" i="891" s="1"/>
  <c r="W121" i="891"/>
  <c r="W123" i="891" s="1"/>
  <c r="V121" i="891"/>
  <c r="V123" i="891" s="1"/>
  <c r="U121" i="891"/>
  <c r="U123" i="891" s="1"/>
  <c r="T121" i="891"/>
  <c r="T123" i="891" s="1"/>
  <c r="S121" i="891"/>
  <c r="S123" i="891" s="1"/>
  <c r="R121" i="891"/>
  <c r="R123" i="891" s="1"/>
  <c r="Q121" i="891"/>
  <c r="Q123" i="891" s="1"/>
  <c r="AR120" i="891"/>
  <c r="AQ120" i="891"/>
  <c r="AP120" i="891"/>
  <c r="AO120" i="891"/>
  <c r="AN120" i="891"/>
  <c r="AM120" i="891"/>
  <c r="AL120" i="891"/>
  <c r="AK120" i="891"/>
  <c r="AJ120" i="891"/>
  <c r="AI120" i="891"/>
  <c r="AH120" i="891"/>
  <c r="AG120" i="891"/>
  <c r="AF120" i="891"/>
  <c r="AE120" i="891"/>
  <c r="AD120" i="891"/>
  <c r="AC120" i="891"/>
  <c r="AB120" i="891"/>
  <c r="AA120" i="891"/>
  <c r="Z120" i="891"/>
  <c r="Y120" i="891"/>
  <c r="X120" i="891"/>
  <c r="W120" i="891"/>
  <c r="V120" i="891"/>
  <c r="U120" i="891"/>
  <c r="T120" i="891"/>
  <c r="S120" i="891"/>
  <c r="R120" i="891"/>
  <c r="Q120" i="891"/>
  <c r="AR112" i="891"/>
  <c r="AQ112" i="891"/>
  <c r="AP112" i="891"/>
  <c r="AO112" i="891"/>
  <c r="AN112" i="891"/>
  <c r="AM112" i="891"/>
  <c r="AL112" i="891"/>
  <c r="AK112" i="891"/>
  <c r="AJ112" i="891"/>
  <c r="AI112" i="891"/>
  <c r="AH112" i="891"/>
  <c r="AG112" i="891"/>
  <c r="AF112" i="891"/>
  <c r="AE112" i="891"/>
  <c r="AD112" i="891"/>
  <c r="AC112" i="891"/>
  <c r="AB112" i="891"/>
  <c r="AA112" i="891"/>
  <c r="Z112" i="891"/>
  <c r="Y112" i="891"/>
  <c r="X112" i="891"/>
  <c r="W112" i="891"/>
  <c r="V112" i="891"/>
  <c r="U112" i="891"/>
  <c r="T112" i="891"/>
  <c r="S112" i="891"/>
  <c r="R112" i="891"/>
  <c r="Q112" i="891"/>
  <c r="P112" i="891"/>
  <c r="O112" i="891"/>
  <c r="N112" i="891"/>
  <c r="M112" i="891"/>
  <c r="L112" i="891"/>
  <c r="K112" i="891"/>
  <c r="J112" i="891"/>
  <c r="I112" i="891"/>
  <c r="H112" i="891"/>
  <c r="G112" i="891"/>
  <c r="F112" i="891"/>
  <c r="E112" i="891"/>
  <c r="AR107" i="891"/>
  <c r="AQ107" i="891"/>
  <c r="AP107" i="891"/>
  <c r="AO107" i="891"/>
  <c r="AN107" i="891"/>
  <c r="AM107" i="891"/>
  <c r="AL107" i="891"/>
  <c r="AK107" i="891"/>
  <c r="AJ107" i="891"/>
  <c r="AI107" i="891"/>
  <c r="AH107" i="891"/>
  <c r="AG107" i="891"/>
  <c r="AF107" i="891"/>
  <c r="AE107" i="891"/>
  <c r="AD107" i="891"/>
  <c r="AC107" i="891"/>
  <c r="AB107" i="891"/>
  <c r="AA107" i="891"/>
  <c r="Z107" i="891"/>
  <c r="Y107" i="891"/>
  <c r="X107" i="891"/>
  <c r="W107" i="891"/>
  <c r="V107" i="891"/>
  <c r="U107" i="891"/>
  <c r="T107" i="891"/>
  <c r="S107" i="891"/>
  <c r="R107" i="891"/>
  <c r="Q107" i="891"/>
  <c r="AR106" i="891"/>
  <c r="AR117" i="891" s="1"/>
  <c r="AQ106" i="891"/>
  <c r="AQ117" i="891" s="1"/>
  <c r="AP106" i="891"/>
  <c r="AO106" i="891"/>
  <c r="AO117" i="891" s="1"/>
  <c r="AN106" i="891"/>
  <c r="AN117" i="891" s="1"/>
  <c r="AM106" i="891"/>
  <c r="AM117" i="891" s="1"/>
  <c r="AL106" i="891"/>
  <c r="AK106" i="891"/>
  <c r="AK117" i="891" s="1"/>
  <c r="AJ106" i="891"/>
  <c r="AJ117" i="891" s="1"/>
  <c r="AI106" i="891"/>
  <c r="AI117" i="891" s="1"/>
  <c r="AH106" i="891"/>
  <c r="AG106" i="891"/>
  <c r="AG117" i="891" s="1"/>
  <c r="AF106" i="891"/>
  <c r="AF117" i="891" s="1"/>
  <c r="AE106" i="891"/>
  <c r="AE117" i="891" s="1"/>
  <c r="AD106" i="891"/>
  <c r="AC106" i="891"/>
  <c r="AC117" i="891" s="1"/>
  <c r="AB106" i="891"/>
  <c r="AB117" i="891" s="1"/>
  <c r="AA106" i="891"/>
  <c r="AA117" i="891" s="1"/>
  <c r="Z106" i="891"/>
  <c r="Y106" i="891"/>
  <c r="Y117" i="891" s="1"/>
  <c r="X106" i="891"/>
  <c r="X117" i="891" s="1"/>
  <c r="W106" i="891"/>
  <c r="W117" i="891" s="1"/>
  <c r="V106" i="891"/>
  <c r="U106" i="891"/>
  <c r="U117" i="891" s="1"/>
  <c r="T106" i="891"/>
  <c r="T117" i="891" s="1"/>
  <c r="S106" i="891"/>
  <c r="S117" i="891" s="1"/>
  <c r="R106" i="891"/>
  <c r="Q106" i="891"/>
  <c r="Q117" i="891" s="1"/>
  <c r="AF101" i="891"/>
  <c r="AR99" i="891"/>
  <c r="AQ99" i="891"/>
  <c r="AP99" i="891"/>
  <c r="AO99" i="891"/>
  <c r="AN99" i="891"/>
  <c r="AM99" i="891"/>
  <c r="AL99" i="891"/>
  <c r="AK99" i="891"/>
  <c r="AJ99" i="891"/>
  <c r="AI99" i="891"/>
  <c r="AH99" i="891"/>
  <c r="AG99" i="891"/>
  <c r="AF99" i="891"/>
  <c r="AE99" i="891"/>
  <c r="AD99" i="891"/>
  <c r="AC99" i="891"/>
  <c r="AB99" i="891"/>
  <c r="AA99" i="891"/>
  <c r="Z99" i="891"/>
  <c r="Y99" i="891"/>
  <c r="X99" i="891"/>
  <c r="W99" i="891"/>
  <c r="V99" i="891"/>
  <c r="U99" i="891"/>
  <c r="T99" i="891"/>
  <c r="S99" i="891"/>
  <c r="R99" i="891"/>
  <c r="Q99" i="891"/>
  <c r="AR97" i="891"/>
  <c r="AQ97" i="891"/>
  <c r="AP97" i="891"/>
  <c r="AO97" i="891"/>
  <c r="AN97" i="891"/>
  <c r="AN103" i="891" s="1"/>
  <c r="AM97" i="891"/>
  <c r="AL97" i="891"/>
  <c r="AK97" i="891"/>
  <c r="AJ97" i="891"/>
  <c r="AI97" i="891"/>
  <c r="AH97" i="891"/>
  <c r="AG97" i="891"/>
  <c r="AF97" i="891"/>
  <c r="AF103" i="891" s="1"/>
  <c r="AE97" i="891"/>
  <c r="AD97" i="891"/>
  <c r="AC97" i="891"/>
  <c r="AB97" i="891"/>
  <c r="AA97" i="891"/>
  <c r="Z97" i="891"/>
  <c r="Y97" i="891"/>
  <c r="X97" i="891"/>
  <c r="X103" i="891" s="1"/>
  <c r="W97" i="891"/>
  <c r="V97" i="891"/>
  <c r="U97" i="891"/>
  <c r="T97" i="891"/>
  <c r="S97" i="891"/>
  <c r="R97" i="891"/>
  <c r="Q97" i="891"/>
  <c r="P97" i="891"/>
  <c r="O97" i="891"/>
  <c r="N97" i="891"/>
  <c r="M97" i="891"/>
  <c r="L97" i="891"/>
  <c r="K97" i="891"/>
  <c r="J97" i="891"/>
  <c r="I97" i="891"/>
  <c r="H97" i="891"/>
  <c r="G97" i="891"/>
  <c r="F97" i="891"/>
  <c r="E97" i="891"/>
  <c r="AR95" i="891"/>
  <c r="AR102" i="891" s="1"/>
  <c r="AQ95" i="891"/>
  <c r="AQ102" i="891" s="1"/>
  <c r="AP95" i="891"/>
  <c r="AP102" i="891" s="1"/>
  <c r="AO95" i="891"/>
  <c r="AO102" i="891" s="1"/>
  <c r="AN95" i="891"/>
  <c r="AN102" i="891" s="1"/>
  <c r="AM95" i="891"/>
  <c r="AM102" i="891" s="1"/>
  <c r="AL95" i="891"/>
  <c r="AL102" i="891" s="1"/>
  <c r="AK95" i="891"/>
  <c r="AK102" i="891" s="1"/>
  <c r="AJ95" i="891"/>
  <c r="AJ102" i="891" s="1"/>
  <c r="AI95" i="891"/>
  <c r="AI102" i="891" s="1"/>
  <c r="AH95" i="891"/>
  <c r="AH102" i="891" s="1"/>
  <c r="AG95" i="891"/>
  <c r="AG102" i="891" s="1"/>
  <c r="AF95" i="891"/>
  <c r="AF102" i="891" s="1"/>
  <c r="AE95" i="891"/>
  <c r="AE102" i="891" s="1"/>
  <c r="AD95" i="891"/>
  <c r="AD102" i="891" s="1"/>
  <c r="AC95" i="891"/>
  <c r="AC102" i="891" s="1"/>
  <c r="AB95" i="891"/>
  <c r="AB102" i="891" s="1"/>
  <c r="AA95" i="891"/>
  <c r="AA102" i="891" s="1"/>
  <c r="Z95" i="891"/>
  <c r="Z102" i="891" s="1"/>
  <c r="Y95" i="891"/>
  <c r="Y102" i="891" s="1"/>
  <c r="X95" i="891"/>
  <c r="X102" i="891" s="1"/>
  <c r="W95" i="891"/>
  <c r="W102" i="891" s="1"/>
  <c r="V95" i="891"/>
  <c r="V102" i="891" s="1"/>
  <c r="U95" i="891"/>
  <c r="U102" i="891" s="1"/>
  <c r="T95" i="891"/>
  <c r="T102" i="891" s="1"/>
  <c r="S95" i="891"/>
  <c r="S102" i="891" s="1"/>
  <c r="R95" i="891"/>
  <c r="R102" i="891" s="1"/>
  <c r="Q95" i="891"/>
  <c r="Q102" i="891" s="1"/>
  <c r="AR93" i="891"/>
  <c r="AR101" i="891" s="1"/>
  <c r="AQ93" i="891"/>
  <c r="AQ101" i="891" s="1"/>
  <c r="AP93" i="891"/>
  <c r="AP101" i="891" s="1"/>
  <c r="AO93" i="891"/>
  <c r="AO101" i="891" s="1"/>
  <c r="AN93" i="891"/>
  <c r="AN101" i="891" s="1"/>
  <c r="AN104" i="891" s="1"/>
  <c r="AM93" i="891"/>
  <c r="AM101" i="891" s="1"/>
  <c r="AL93" i="891"/>
  <c r="AL101" i="891" s="1"/>
  <c r="AK93" i="891"/>
  <c r="AK101" i="891" s="1"/>
  <c r="AJ93" i="891"/>
  <c r="AJ101" i="891" s="1"/>
  <c r="AI93" i="891"/>
  <c r="AI101" i="891" s="1"/>
  <c r="AH93" i="891"/>
  <c r="AH101" i="891" s="1"/>
  <c r="AG93" i="891"/>
  <c r="AG101" i="891" s="1"/>
  <c r="AF93" i="891"/>
  <c r="AE93" i="891"/>
  <c r="AE101" i="891" s="1"/>
  <c r="AD93" i="891"/>
  <c r="AD101" i="891" s="1"/>
  <c r="AC93" i="891"/>
  <c r="AC101" i="891" s="1"/>
  <c r="AB93" i="891"/>
  <c r="AB101" i="891" s="1"/>
  <c r="AA93" i="891"/>
  <c r="AA101" i="891" s="1"/>
  <c r="Z93" i="891"/>
  <c r="Z101" i="891" s="1"/>
  <c r="Y93" i="891"/>
  <c r="Y101" i="891" s="1"/>
  <c r="X93" i="891"/>
  <c r="X101" i="891" s="1"/>
  <c r="W93" i="891"/>
  <c r="W101" i="891" s="1"/>
  <c r="V93" i="891"/>
  <c r="V101" i="891" s="1"/>
  <c r="U93" i="891"/>
  <c r="U101" i="891" s="1"/>
  <c r="T93" i="891"/>
  <c r="T101" i="891" s="1"/>
  <c r="S93" i="891"/>
  <c r="S101" i="891" s="1"/>
  <c r="R93" i="891"/>
  <c r="R101" i="891" s="1"/>
  <c r="Q93" i="891"/>
  <c r="Q101" i="891" s="1"/>
  <c r="AR90" i="891"/>
  <c r="AQ90" i="891"/>
  <c r="AP90" i="891"/>
  <c r="AO90" i="891"/>
  <c r="AN90" i="891"/>
  <c r="AM90" i="891"/>
  <c r="AL90" i="891"/>
  <c r="AL108" i="891" s="1"/>
  <c r="AK90" i="891"/>
  <c r="AJ90" i="891"/>
  <c r="AI90" i="891"/>
  <c r="AH90" i="891"/>
  <c r="AH110" i="891" s="1"/>
  <c r="AG90" i="891"/>
  <c r="AF90" i="891"/>
  <c r="AE90" i="891"/>
  <c r="AD90" i="891"/>
  <c r="AC90" i="891"/>
  <c r="AB90" i="891"/>
  <c r="AA90" i="891"/>
  <c r="AA108" i="891" s="1"/>
  <c r="Z90" i="891"/>
  <c r="Z110" i="891" s="1"/>
  <c r="Y90" i="891"/>
  <c r="X90" i="891"/>
  <c r="W90" i="891"/>
  <c r="V90" i="891"/>
  <c r="U90" i="891"/>
  <c r="T90" i="891"/>
  <c r="S90" i="891"/>
  <c r="R90" i="891"/>
  <c r="R110" i="891" s="1"/>
  <c r="Q90" i="891"/>
  <c r="P90" i="891"/>
  <c r="O90" i="891"/>
  <c r="N90" i="891"/>
  <c r="M90" i="891"/>
  <c r="L90" i="891"/>
  <c r="K90" i="891"/>
  <c r="K108" i="891" s="1"/>
  <c r="J90" i="891"/>
  <c r="J110" i="891" s="1"/>
  <c r="I90" i="891"/>
  <c r="H90" i="891"/>
  <c r="G90" i="891"/>
  <c r="F90" i="891"/>
  <c r="F110" i="891" s="1"/>
  <c r="E90" i="891"/>
  <c r="C73" i="891"/>
  <c r="D134" i="891" s="1"/>
  <c r="C67" i="891"/>
  <c r="C46" i="891"/>
  <c r="J107" i="891" s="1"/>
  <c r="C40" i="891"/>
  <c r="C34" i="891"/>
  <c r="D133" i="891" s="1"/>
  <c r="D91" i="891" s="1"/>
  <c r="C22" i="891"/>
  <c r="O95" i="891" s="1"/>
  <c r="O102" i="891" s="1"/>
  <c r="C21" i="891"/>
  <c r="P93" i="891" s="1"/>
  <c r="P101" i="891" s="1"/>
  <c r="C20" i="891"/>
  <c r="C14" i="891"/>
  <c r="N99" i="891" s="1"/>
  <c r="C7" i="891"/>
  <c r="C5" i="891"/>
  <c r="A1" i="891"/>
  <c r="D136" i="890"/>
  <c r="AR129" i="890"/>
  <c r="AQ129" i="890"/>
  <c r="AP129" i="890"/>
  <c r="AO129" i="890"/>
  <c r="AN129" i="890"/>
  <c r="AM129" i="890"/>
  <c r="AL129" i="890"/>
  <c r="AK129" i="890"/>
  <c r="AJ129" i="890"/>
  <c r="AI129" i="890"/>
  <c r="AH129" i="890"/>
  <c r="AG129" i="890"/>
  <c r="AF129" i="890"/>
  <c r="AE129" i="890"/>
  <c r="AD129" i="890"/>
  <c r="AC129" i="890"/>
  <c r="AB129" i="890"/>
  <c r="AA129" i="890"/>
  <c r="Z129" i="890"/>
  <c r="Y129" i="890"/>
  <c r="X129" i="890"/>
  <c r="W129" i="890"/>
  <c r="V129" i="890"/>
  <c r="U129" i="890"/>
  <c r="T129" i="890"/>
  <c r="S129" i="890"/>
  <c r="R129" i="890"/>
  <c r="Q129" i="890"/>
  <c r="AQ123" i="890"/>
  <c r="AR122" i="890"/>
  <c r="AQ122" i="890"/>
  <c r="AP122" i="890"/>
  <c r="AO122" i="890"/>
  <c r="AN122" i="890"/>
  <c r="AM122" i="890"/>
  <c r="AL122" i="890"/>
  <c r="AK122" i="890"/>
  <c r="AJ122" i="890"/>
  <c r="AI122" i="890"/>
  <c r="AH122" i="890"/>
  <c r="AG122" i="890"/>
  <c r="AF122" i="890"/>
  <c r="AE122" i="890"/>
  <c r="AD122" i="890"/>
  <c r="AC122" i="890"/>
  <c r="AB122" i="890"/>
  <c r="AA122" i="890"/>
  <c r="Z122" i="890"/>
  <c r="Y122" i="890"/>
  <c r="X122" i="890"/>
  <c r="W122" i="890"/>
  <c r="V122" i="890"/>
  <c r="U122" i="890"/>
  <c r="T122" i="890"/>
  <c r="S122" i="890"/>
  <c r="R122" i="890"/>
  <c r="Q122" i="890"/>
  <c r="AR121" i="890"/>
  <c r="AR123" i="890" s="1"/>
  <c r="AQ121" i="890"/>
  <c r="AP121" i="890"/>
  <c r="AP123" i="890" s="1"/>
  <c r="AO121" i="890"/>
  <c r="AO123" i="890" s="1"/>
  <c r="AN121" i="890"/>
  <c r="AN123" i="890" s="1"/>
  <c r="AM121" i="890"/>
  <c r="AM123" i="890" s="1"/>
  <c r="AL121" i="890"/>
  <c r="AL123" i="890" s="1"/>
  <c r="AK121" i="890"/>
  <c r="AK123" i="890" s="1"/>
  <c r="AJ121" i="890"/>
  <c r="AJ123" i="890" s="1"/>
  <c r="AI121" i="890"/>
  <c r="AH121" i="890"/>
  <c r="AH123" i="890" s="1"/>
  <c r="AG121" i="890"/>
  <c r="AG123" i="890" s="1"/>
  <c r="AF121" i="890"/>
  <c r="AF123" i="890" s="1"/>
  <c r="AE121" i="890"/>
  <c r="AE123" i="890" s="1"/>
  <c r="AD121" i="890"/>
  <c r="AD123" i="890" s="1"/>
  <c r="AC121" i="890"/>
  <c r="AC123" i="890" s="1"/>
  <c r="AB121" i="890"/>
  <c r="AB123" i="890" s="1"/>
  <c r="AA121" i="890"/>
  <c r="AA123" i="890" s="1"/>
  <c r="Z121" i="890"/>
  <c r="Z123" i="890" s="1"/>
  <c r="Y121" i="890"/>
  <c r="Y123" i="890" s="1"/>
  <c r="X121" i="890"/>
  <c r="X123" i="890" s="1"/>
  <c r="W121" i="890"/>
  <c r="W123" i="890" s="1"/>
  <c r="V121" i="890"/>
  <c r="V123" i="890" s="1"/>
  <c r="U121" i="890"/>
  <c r="U123" i="890" s="1"/>
  <c r="T121" i="890"/>
  <c r="T123" i="890" s="1"/>
  <c r="S121" i="890"/>
  <c r="R121" i="890"/>
  <c r="R123" i="890" s="1"/>
  <c r="Q121" i="890"/>
  <c r="Q123" i="890" s="1"/>
  <c r="AR120" i="890"/>
  <c r="AQ120" i="890"/>
  <c r="AP120" i="890"/>
  <c r="AO120" i="890"/>
  <c r="AN120" i="890"/>
  <c r="AM120" i="890"/>
  <c r="AL120" i="890"/>
  <c r="AK120" i="890"/>
  <c r="AJ120" i="890"/>
  <c r="AI120" i="890"/>
  <c r="AH120" i="890"/>
  <c r="AG120" i="890"/>
  <c r="AF120" i="890"/>
  <c r="AE120" i="890"/>
  <c r="AD120" i="890"/>
  <c r="AC120" i="890"/>
  <c r="AB120" i="890"/>
  <c r="AA120" i="890"/>
  <c r="Z120" i="890"/>
  <c r="Y120" i="890"/>
  <c r="X120" i="890"/>
  <c r="W120" i="890"/>
  <c r="V120" i="890"/>
  <c r="U120" i="890"/>
  <c r="T120" i="890"/>
  <c r="S120" i="890"/>
  <c r="R120" i="890"/>
  <c r="Q120" i="890"/>
  <c r="AR112" i="890"/>
  <c r="AQ112" i="890"/>
  <c r="AP112" i="890"/>
  <c r="AO112" i="890"/>
  <c r="AN112" i="890"/>
  <c r="AM112" i="890"/>
  <c r="AL112" i="890"/>
  <c r="AK112" i="890"/>
  <c r="AJ112" i="890"/>
  <c r="AI112" i="890"/>
  <c r="AH112" i="890"/>
  <c r="AG112" i="890"/>
  <c r="AF112" i="890"/>
  <c r="AE112" i="890"/>
  <c r="AD112" i="890"/>
  <c r="AC112" i="890"/>
  <c r="AB112" i="890"/>
  <c r="AA112" i="890"/>
  <c r="Z112" i="890"/>
  <c r="Y112" i="890"/>
  <c r="X112" i="890"/>
  <c r="W112" i="890"/>
  <c r="V112" i="890"/>
  <c r="U112" i="890"/>
  <c r="T112" i="890"/>
  <c r="S112" i="890"/>
  <c r="R112" i="890"/>
  <c r="Q112" i="890"/>
  <c r="P112" i="890"/>
  <c r="O112" i="890"/>
  <c r="N112" i="890"/>
  <c r="M112" i="890"/>
  <c r="L112" i="890"/>
  <c r="K112" i="890"/>
  <c r="J112" i="890"/>
  <c r="I112" i="890"/>
  <c r="H112" i="890"/>
  <c r="G112" i="890"/>
  <c r="F112" i="890"/>
  <c r="E112" i="890"/>
  <c r="AP110" i="890"/>
  <c r="AP109" i="890"/>
  <c r="F109" i="890"/>
  <c r="AK108" i="890"/>
  <c r="N108" i="890"/>
  <c r="AR107" i="890"/>
  <c r="AQ107" i="890"/>
  <c r="AP107" i="890"/>
  <c r="AO107" i="890"/>
  <c r="AN107" i="890"/>
  <c r="AM107" i="890"/>
  <c r="AL107" i="890"/>
  <c r="AK107" i="890"/>
  <c r="AJ107" i="890"/>
  <c r="AI107" i="890"/>
  <c r="AH107" i="890"/>
  <c r="AG107" i="890"/>
  <c r="AF107" i="890"/>
  <c r="AE107" i="890"/>
  <c r="AD107" i="890"/>
  <c r="AC107" i="890"/>
  <c r="AB107" i="890"/>
  <c r="AA107" i="890"/>
  <c r="Z107" i="890"/>
  <c r="Y107" i="890"/>
  <c r="X107" i="890"/>
  <c r="W107" i="890"/>
  <c r="V107" i="890"/>
  <c r="U107" i="890"/>
  <c r="T107" i="890"/>
  <c r="S107" i="890"/>
  <c r="R107" i="890"/>
  <c r="Q107" i="890"/>
  <c r="AR106" i="890"/>
  <c r="AR117" i="890" s="1"/>
  <c r="AQ106" i="890"/>
  <c r="AQ117" i="890" s="1"/>
  <c r="AP106" i="890"/>
  <c r="AP117" i="890" s="1"/>
  <c r="AO106" i="890"/>
  <c r="AN106" i="890"/>
  <c r="AN117" i="890" s="1"/>
  <c r="AM106" i="890"/>
  <c r="AM117" i="890" s="1"/>
  <c r="AL106" i="890"/>
  <c r="AL117" i="890" s="1"/>
  <c r="AK106" i="890"/>
  <c r="AJ106" i="890"/>
  <c r="AJ117" i="890" s="1"/>
  <c r="AI106" i="890"/>
  <c r="AI117" i="890" s="1"/>
  <c r="AH106" i="890"/>
  <c r="AH117" i="890" s="1"/>
  <c r="AG106" i="890"/>
  <c r="AF106" i="890"/>
  <c r="AF117" i="890" s="1"/>
  <c r="AE106" i="890"/>
  <c r="AE117" i="890" s="1"/>
  <c r="AD106" i="890"/>
  <c r="AD117" i="890" s="1"/>
  <c r="AC106" i="890"/>
  <c r="AB106" i="890"/>
  <c r="AB117" i="890" s="1"/>
  <c r="AA106" i="890"/>
  <c r="AA117" i="890" s="1"/>
  <c r="Z106" i="890"/>
  <c r="Z117" i="890" s="1"/>
  <c r="Y106" i="890"/>
  <c r="X106" i="890"/>
  <c r="X117" i="890" s="1"/>
  <c r="W106" i="890"/>
  <c r="W117" i="890" s="1"/>
  <c r="V106" i="890"/>
  <c r="V117" i="890" s="1"/>
  <c r="U106" i="890"/>
  <c r="T106" i="890"/>
  <c r="T117" i="890" s="1"/>
  <c r="S106" i="890"/>
  <c r="S117" i="890" s="1"/>
  <c r="R106" i="890"/>
  <c r="R117" i="890" s="1"/>
  <c r="Q106" i="890"/>
  <c r="AR99" i="890"/>
  <c r="AQ99" i="890"/>
  <c r="AP99" i="890"/>
  <c r="AO99" i="890"/>
  <c r="AN99" i="890"/>
  <c r="AM99" i="890"/>
  <c r="AL99" i="890"/>
  <c r="AK99" i="890"/>
  <c r="AJ99" i="890"/>
  <c r="AI99" i="890"/>
  <c r="AH99" i="890"/>
  <c r="AG99" i="890"/>
  <c r="AF99" i="890"/>
  <c r="AE99" i="890"/>
  <c r="AD99" i="890"/>
  <c r="AC99" i="890"/>
  <c r="AB99" i="890"/>
  <c r="AA99" i="890"/>
  <c r="Z99" i="890"/>
  <c r="Y99" i="890"/>
  <c r="X99" i="890"/>
  <c r="W99" i="890"/>
  <c r="V99" i="890"/>
  <c r="U99" i="890"/>
  <c r="T99" i="890"/>
  <c r="S99" i="890"/>
  <c r="R99" i="890"/>
  <c r="Q99" i="890"/>
  <c r="AR97" i="890"/>
  <c r="AQ97" i="890"/>
  <c r="AP97" i="890"/>
  <c r="AO97" i="890"/>
  <c r="AN97" i="890"/>
  <c r="AM97" i="890"/>
  <c r="AL97" i="890"/>
  <c r="AK97" i="890"/>
  <c r="AJ97" i="890"/>
  <c r="AI97" i="890"/>
  <c r="AH97" i="890"/>
  <c r="AG97" i="890"/>
  <c r="AF97" i="890"/>
  <c r="AE97" i="890"/>
  <c r="AD97" i="890"/>
  <c r="AC97" i="890"/>
  <c r="AB97" i="890"/>
  <c r="AA97" i="890"/>
  <c r="Z97" i="890"/>
  <c r="Y97" i="890"/>
  <c r="X97" i="890"/>
  <c r="W97" i="890"/>
  <c r="V97" i="890"/>
  <c r="U97" i="890"/>
  <c r="T97" i="890"/>
  <c r="S97" i="890"/>
  <c r="R97" i="890"/>
  <c r="Q97" i="890"/>
  <c r="P97" i="890"/>
  <c r="O97" i="890"/>
  <c r="N97" i="890"/>
  <c r="M97" i="890"/>
  <c r="L97" i="890"/>
  <c r="K97" i="890"/>
  <c r="J97" i="890"/>
  <c r="I97" i="890"/>
  <c r="H97" i="890"/>
  <c r="G97" i="890"/>
  <c r="F97" i="890"/>
  <c r="E97" i="890"/>
  <c r="AR95" i="890"/>
  <c r="AR102" i="890" s="1"/>
  <c r="AQ95" i="890"/>
  <c r="AQ102" i="890" s="1"/>
  <c r="AP95" i="890"/>
  <c r="AP102" i="890" s="1"/>
  <c r="AO95" i="890"/>
  <c r="AO102" i="890" s="1"/>
  <c r="AN95" i="890"/>
  <c r="AN102" i="890" s="1"/>
  <c r="AM95" i="890"/>
  <c r="AM102" i="890" s="1"/>
  <c r="AL95" i="890"/>
  <c r="AL102" i="890" s="1"/>
  <c r="AK95" i="890"/>
  <c r="AK102" i="890" s="1"/>
  <c r="AJ95" i="890"/>
  <c r="AJ102" i="890" s="1"/>
  <c r="AI95" i="890"/>
  <c r="AI102" i="890" s="1"/>
  <c r="AH95" i="890"/>
  <c r="AH102" i="890" s="1"/>
  <c r="AG95" i="890"/>
  <c r="AG102" i="890" s="1"/>
  <c r="AF95" i="890"/>
  <c r="AF102" i="890" s="1"/>
  <c r="AE95" i="890"/>
  <c r="AE102" i="890" s="1"/>
  <c r="AD95" i="890"/>
  <c r="AD102" i="890" s="1"/>
  <c r="AC95" i="890"/>
  <c r="AC102" i="890" s="1"/>
  <c r="AB95" i="890"/>
  <c r="AB102" i="890" s="1"/>
  <c r="AA95" i="890"/>
  <c r="AA102" i="890" s="1"/>
  <c r="Z95" i="890"/>
  <c r="Z102" i="890" s="1"/>
  <c r="Y95" i="890"/>
  <c r="Y102" i="890" s="1"/>
  <c r="X95" i="890"/>
  <c r="X102" i="890" s="1"/>
  <c r="W95" i="890"/>
  <c r="W102" i="890" s="1"/>
  <c r="V95" i="890"/>
  <c r="V102" i="890" s="1"/>
  <c r="U95" i="890"/>
  <c r="U102" i="890" s="1"/>
  <c r="T95" i="890"/>
  <c r="T102" i="890" s="1"/>
  <c r="S95" i="890"/>
  <c r="S102" i="890" s="1"/>
  <c r="R95" i="890"/>
  <c r="R102" i="890" s="1"/>
  <c r="Q95" i="890"/>
  <c r="Q102" i="890" s="1"/>
  <c r="AR93" i="890"/>
  <c r="AR101" i="890" s="1"/>
  <c r="AQ93" i="890"/>
  <c r="AQ101" i="890" s="1"/>
  <c r="AP93" i="890"/>
  <c r="AP101" i="890" s="1"/>
  <c r="AO93" i="890"/>
  <c r="AO101" i="890" s="1"/>
  <c r="AN93" i="890"/>
  <c r="AN101" i="890" s="1"/>
  <c r="AM93" i="890"/>
  <c r="AM101" i="890" s="1"/>
  <c r="AL93" i="890"/>
  <c r="AL101" i="890" s="1"/>
  <c r="AK93" i="890"/>
  <c r="AK101" i="890" s="1"/>
  <c r="AJ93" i="890"/>
  <c r="AJ101" i="890" s="1"/>
  <c r="AI93" i="890"/>
  <c r="AI101" i="890" s="1"/>
  <c r="AH93" i="890"/>
  <c r="AH101" i="890" s="1"/>
  <c r="AG93" i="890"/>
  <c r="AG101" i="890" s="1"/>
  <c r="AF93" i="890"/>
  <c r="AF101" i="890" s="1"/>
  <c r="AE93" i="890"/>
  <c r="AE101" i="890" s="1"/>
  <c r="AD93" i="890"/>
  <c r="AD101" i="890" s="1"/>
  <c r="AC93" i="890"/>
  <c r="AC101" i="890" s="1"/>
  <c r="AB93" i="890"/>
  <c r="AB101" i="890" s="1"/>
  <c r="AA93" i="890"/>
  <c r="AA101" i="890" s="1"/>
  <c r="Z93" i="890"/>
  <c r="Z101" i="890" s="1"/>
  <c r="Y93" i="890"/>
  <c r="Y101" i="890" s="1"/>
  <c r="X93" i="890"/>
  <c r="X101" i="890" s="1"/>
  <c r="W93" i="890"/>
  <c r="W101" i="890" s="1"/>
  <c r="V93" i="890"/>
  <c r="V101" i="890" s="1"/>
  <c r="U93" i="890"/>
  <c r="U101" i="890" s="1"/>
  <c r="T93" i="890"/>
  <c r="T101" i="890" s="1"/>
  <c r="S93" i="890"/>
  <c r="S101" i="890" s="1"/>
  <c r="R93" i="890"/>
  <c r="R101" i="890" s="1"/>
  <c r="Q93" i="890"/>
  <c r="Q101" i="890" s="1"/>
  <c r="AR90" i="890"/>
  <c r="AQ90" i="890"/>
  <c r="AP90" i="890"/>
  <c r="AP108" i="890" s="1"/>
  <c r="AO90" i="890"/>
  <c r="AO108" i="890" s="1"/>
  <c r="AN90" i="890"/>
  <c r="AM90" i="890"/>
  <c r="AM108" i="890" s="1"/>
  <c r="AL90" i="890"/>
  <c r="AL110" i="890" s="1"/>
  <c r="AK90" i="890"/>
  <c r="AJ90" i="890"/>
  <c r="AI90" i="890"/>
  <c r="AH90" i="890"/>
  <c r="AH108" i="890" s="1"/>
  <c r="AG90" i="890"/>
  <c r="AG110" i="890" s="1"/>
  <c r="AF90" i="890"/>
  <c r="AE90" i="890"/>
  <c r="AD90" i="890"/>
  <c r="AD110" i="890" s="1"/>
  <c r="AC90" i="890"/>
  <c r="AC110" i="890" s="1"/>
  <c r="AB90" i="890"/>
  <c r="AA90" i="890"/>
  <c r="Z90" i="890"/>
  <c r="Z109" i="890" s="1"/>
  <c r="Y90" i="890"/>
  <c r="Y110" i="890" s="1"/>
  <c r="X90" i="890"/>
  <c r="W90" i="890"/>
  <c r="V90" i="890"/>
  <c r="V110" i="890" s="1"/>
  <c r="U90" i="890"/>
  <c r="T90" i="890"/>
  <c r="S90" i="890"/>
  <c r="R90" i="890"/>
  <c r="R108" i="890" s="1"/>
  <c r="Q90" i="890"/>
  <c r="Q110" i="890" s="1"/>
  <c r="P90" i="890"/>
  <c r="O90" i="890"/>
  <c r="N90" i="890"/>
  <c r="N110" i="890" s="1"/>
  <c r="M90" i="890"/>
  <c r="L90" i="890"/>
  <c r="K90" i="890"/>
  <c r="K109" i="890" s="1"/>
  <c r="J90" i="890"/>
  <c r="J109" i="890" s="1"/>
  <c r="I90" i="890"/>
  <c r="I110" i="890" s="1"/>
  <c r="H90" i="890"/>
  <c r="G90" i="890"/>
  <c r="F90" i="890"/>
  <c r="F110" i="890" s="1"/>
  <c r="E90" i="890"/>
  <c r="E110" i="890" s="1"/>
  <c r="C73" i="890"/>
  <c r="D134" i="890" s="1"/>
  <c r="C67" i="890"/>
  <c r="C46" i="890"/>
  <c r="J107" i="890" s="1"/>
  <c r="C40" i="890"/>
  <c r="C34" i="890"/>
  <c r="D133" i="890" s="1"/>
  <c r="O120" i="890" s="1"/>
  <c r="C22" i="890"/>
  <c r="F95" i="890" s="1"/>
  <c r="F102" i="890" s="1"/>
  <c r="C20" i="890"/>
  <c r="C21" i="890" s="1"/>
  <c r="C14" i="890"/>
  <c r="C7" i="890"/>
  <c r="C5" i="890"/>
  <c r="A1" i="890"/>
  <c r="D136" i="889"/>
  <c r="AR129" i="889"/>
  <c r="AQ129" i="889"/>
  <c r="AP129" i="889"/>
  <c r="AO129" i="889"/>
  <c r="AN129" i="889"/>
  <c r="AM129" i="889"/>
  <c r="AL129" i="889"/>
  <c r="AK129" i="889"/>
  <c r="AJ129" i="889"/>
  <c r="AI129" i="889"/>
  <c r="AH129" i="889"/>
  <c r="AG129" i="889"/>
  <c r="AF129" i="889"/>
  <c r="AE129" i="889"/>
  <c r="AD129" i="889"/>
  <c r="AC129" i="889"/>
  <c r="AB129" i="889"/>
  <c r="AA129" i="889"/>
  <c r="Z129" i="889"/>
  <c r="Y129" i="889"/>
  <c r="X129" i="889"/>
  <c r="W129" i="889"/>
  <c r="V129" i="889"/>
  <c r="U129" i="889"/>
  <c r="T129" i="889"/>
  <c r="S129" i="889"/>
  <c r="R129" i="889"/>
  <c r="Q129" i="889"/>
  <c r="R123" i="889"/>
  <c r="AR122" i="889"/>
  <c r="AQ122" i="889"/>
  <c r="AP122" i="889"/>
  <c r="AO122" i="889"/>
  <c r="AN122" i="889"/>
  <c r="AM122" i="889"/>
  <c r="AL122" i="889"/>
  <c r="AK122" i="889"/>
  <c r="AJ122" i="889"/>
  <c r="AI122" i="889"/>
  <c r="AH122" i="889"/>
  <c r="AG122" i="889"/>
  <c r="AF122" i="889"/>
  <c r="AE122" i="889"/>
  <c r="AD122" i="889"/>
  <c r="AC122" i="889"/>
  <c r="AB122" i="889"/>
  <c r="AA122" i="889"/>
  <c r="Z122" i="889"/>
  <c r="Y122" i="889"/>
  <c r="X122" i="889"/>
  <c r="W122" i="889"/>
  <c r="V122" i="889"/>
  <c r="U122" i="889"/>
  <c r="T122" i="889"/>
  <c r="S122" i="889"/>
  <c r="R122" i="889"/>
  <c r="Q122" i="889"/>
  <c r="AR121" i="889"/>
  <c r="AQ121" i="889"/>
  <c r="AQ123" i="889" s="1"/>
  <c r="AP121" i="889"/>
  <c r="AP123" i="889" s="1"/>
  <c r="AO121" i="889"/>
  <c r="AO123" i="889" s="1"/>
  <c r="AN121" i="889"/>
  <c r="AM121" i="889"/>
  <c r="AM123" i="889" s="1"/>
  <c r="AL121" i="889"/>
  <c r="AL123" i="889" s="1"/>
  <c r="AK121" i="889"/>
  <c r="AK123" i="889" s="1"/>
  <c r="AJ121" i="889"/>
  <c r="AI121" i="889"/>
  <c r="AI123" i="889" s="1"/>
  <c r="AH121" i="889"/>
  <c r="AH123" i="889" s="1"/>
  <c r="AG121" i="889"/>
  <c r="AG123" i="889" s="1"/>
  <c r="AF121" i="889"/>
  <c r="AE121" i="889"/>
  <c r="AE123" i="889" s="1"/>
  <c r="AD121" i="889"/>
  <c r="AC121" i="889"/>
  <c r="AC123" i="889" s="1"/>
  <c r="AB121" i="889"/>
  <c r="AB123" i="889" s="1"/>
  <c r="AA121" i="889"/>
  <c r="AA123" i="889" s="1"/>
  <c r="Z121" i="889"/>
  <c r="Y121" i="889"/>
  <c r="Y123" i="889" s="1"/>
  <c r="X121" i="889"/>
  <c r="W121" i="889"/>
  <c r="W123" i="889" s="1"/>
  <c r="V121" i="889"/>
  <c r="U121" i="889"/>
  <c r="U123" i="889" s="1"/>
  <c r="T121" i="889"/>
  <c r="S121" i="889"/>
  <c r="S123" i="889" s="1"/>
  <c r="R121" i="889"/>
  <c r="Q121" i="889"/>
  <c r="Q123" i="889" s="1"/>
  <c r="AR120" i="889"/>
  <c r="AQ120" i="889"/>
  <c r="AP120" i="889"/>
  <c r="AO120" i="889"/>
  <c r="AN120" i="889"/>
  <c r="AM120" i="889"/>
  <c r="AL120" i="889"/>
  <c r="AK120" i="889"/>
  <c r="AJ120" i="889"/>
  <c r="AI120" i="889"/>
  <c r="AH120" i="889"/>
  <c r="AG120" i="889"/>
  <c r="AF120" i="889"/>
  <c r="AE120" i="889"/>
  <c r="AD120" i="889"/>
  <c r="AC120" i="889"/>
  <c r="AB120" i="889"/>
  <c r="AA120" i="889"/>
  <c r="Z120" i="889"/>
  <c r="Y120" i="889"/>
  <c r="X120" i="889"/>
  <c r="W120" i="889"/>
  <c r="V120" i="889"/>
  <c r="U120" i="889"/>
  <c r="T120" i="889"/>
  <c r="S120" i="889"/>
  <c r="R120" i="889"/>
  <c r="Q120" i="889"/>
  <c r="AR112" i="889"/>
  <c r="AQ112" i="889"/>
  <c r="AP112" i="889"/>
  <c r="AO112" i="889"/>
  <c r="AN112" i="889"/>
  <c r="AM112" i="889"/>
  <c r="AL112" i="889"/>
  <c r="AK112" i="889"/>
  <c r="AJ112" i="889"/>
  <c r="AI112" i="889"/>
  <c r="AH112" i="889"/>
  <c r="AG112" i="889"/>
  <c r="AF112" i="889"/>
  <c r="AE112" i="889"/>
  <c r="AD112" i="889"/>
  <c r="AC112" i="889"/>
  <c r="AB112" i="889"/>
  <c r="AA112" i="889"/>
  <c r="Z112" i="889"/>
  <c r="Y112" i="889"/>
  <c r="X112" i="889"/>
  <c r="W112" i="889"/>
  <c r="V112" i="889"/>
  <c r="U112" i="889"/>
  <c r="T112" i="889"/>
  <c r="S112" i="889"/>
  <c r="R112" i="889"/>
  <c r="Q112" i="889"/>
  <c r="P112" i="889"/>
  <c r="O112" i="889"/>
  <c r="N112" i="889"/>
  <c r="M112" i="889"/>
  <c r="L112" i="889"/>
  <c r="K112" i="889"/>
  <c r="J112" i="889"/>
  <c r="I112" i="889"/>
  <c r="H112" i="889"/>
  <c r="G112" i="889"/>
  <c r="F112" i="889"/>
  <c r="E112" i="889"/>
  <c r="AR107" i="889"/>
  <c r="AQ107" i="889"/>
  <c r="AP107" i="889"/>
  <c r="AO107" i="889"/>
  <c r="AN107" i="889"/>
  <c r="AM107" i="889"/>
  <c r="AL107" i="889"/>
  <c r="AK107" i="889"/>
  <c r="AJ107" i="889"/>
  <c r="AI107" i="889"/>
  <c r="AH107" i="889"/>
  <c r="AG107" i="889"/>
  <c r="AF107" i="889"/>
  <c r="AE107" i="889"/>
  <c r="AD107" i="889"/>
  <c r="AC107" i="889"/>
  <c r="AB107" i="889"/>
  <c r="AA107" i="889"/>
  <c r="Z107" i="889"/>
  <c r="Y107" i="889"/>
  <c r="X107" i="889"/>
  <c r="W107" i="889"/>
  <c r="V107" i="889"/>
  <c r="U107" i="889"/>
  <c r="T107" i="889"/>
  <c r="S107" i="889"/>
  <c r="R107" i="889"/>
  <c r="Q107" i="889"/>
  <c r="AR106" i="889"/>
  <c r="AQ106" i="889"/>
  <c r="AQ117" i="889" s="1"/>
  <c r="AP106" i="889"/>
  <c r="AO106" i="889"/>
  <c r="AN106" i="889"/>
  <c r="AM106" i="889"/>
  <c r="AM117" i="889" s="1"/>
  <c r="AL106" i="889"/>
  <c r="AL117" i="889" s="1"/>
  <c r="AK106" i="889"/>
  <c r="AJ106" i="889"/>
  <c r="AJ117" i="889" s="1"/>
  <c r="AI106" i="889"/>
  <c r="AI117" i="889" s="1"/>
  <c r="AH106" i="889"/>
  <c r="AG106" i="889"/>
  <c r="AF106" i="889"/>
  <c r="AF117" i="889" s="1"/>
  <c r="AE106" i="889"/>
  <c r="AE117" i="889" s="1"/>
  <c r="AD106" i="889"/>
  <c r="AD117" i="889" s="1"/>
  <c r="AC106" i="889"/>
  <c r="AB106" i="889"/>
  <c r="AA106" i="889"/>
  <c r="AA117" i="889" s="1"/>
  <c r="Z106" i="889"/>
  <c r="Y106" i="889"/>
  <c r="X106" i="889"/>
  <c r="X117" i="889" s="1"/>
  <c r="W106" i="889"/>
  <c r="W117" i="889" s="1"/>
  <c r="V106" i="889"/>
  <c r="V117" i="889" s="1"/>
  <c r="U106" i="889"/>
  <c r="T106" i="889"/>
  <c r="T117" i="889" s="1"/>
  <c r="S106" i="889"/>
  <c r="S117" i="889" s="1"/>
  <c r="R106" i="889"/>
  <c r="Q106" i="889"/>
  <c r="AG102" i="889"/>
  <c r="AR99" i="889"/>
  <c r="AQ99" i="889"/>
  <c r="AP99" i="889"/>
  <c r="AO99" i="889"/>
  <c r="AN99" i="889"/>
  <c r="AM99" i="889"/>
  <c r="AL99" i="889"/>
  <c r="AK99" i="889"/>
  <c r="AJ99" i="889"/>
  <c r="AI99" i="889"/>
  <c r="AH99" i="889"/>
  <c r="AG99" i="889"/>
  <c r="AF99" i="889"/>
  <c r="AE99" i="889"/>
  <c r="AD99" i="889"/>
  <c r="AC99" i="889"/>
  <c r="AB99" i="889"/>
  <c r="AA99" i="889"/>
  <c r="Z99" i="889"/>
  <c r="Y99" i="889"/>
  <c r="X99" i="889"/>
  <c r="W99" i="889"/>
  <c r="V99" i="889"/>
  <c r="U99" i="889"/>
  <c r="T99" i="889"/>
  <c r="S99" i="889"/>
  <c r="R99" i="889"/>
  <c r="Q99" i="889"/>
  <c r="AR97" i="889"/>
  <c r="AQ97" i="889"/>
  <c r="AQ103" i="889" s="1"/>
  <c r="AP97" i="889"/>
  <c r="AO97" i="889"/>
  <c r="AN97" i="889"/>
  <c r="AM97" i="889"/>
  <c r="AL97" i="889"/>
  <c r="AK97" i="889"/>
  <c r="AJ97" i="889"/>
  <c r="AI97" i="889"/>
  <c r="AI103" i="889" s="1"/>
  <c r="AH97" i="889"/>
  <c r="AG97" i="889"/>
  <c r="AF97" i="889"/>
  <c r="AE97" i="889"/>
  <c r="AE103" i="889" s="1"/>
  <c r="AD97" i="889"/>
  <c r="AC97" i="889"/>
  <c r="AB97" i="889"/>
  <c r="AA97" i="889"/>
  <c r="Z97" i="889"/>
  <c r="Y97" i="889"/>
  <c r="X97" i="889"/>
  <c r="W97" i="889"/>
  <c r="V97" i="889"/>
  <c r="U97" i="889"/>
  <c r="T97" i="889"/>
  <c r="S97" i="889"/>
  <c r="S103" i="889" s="1"/>
  <c r="R97" i="889"/>
  <c r="Q97" i="889"/>
  <c r="P97" i="889"/>
  <c r="O97" i="889"/>
  <c r="N97" i="889"/>
  <c r="M97" i="889"/>
  <c r="L97" i="889"/>
  <c r="K97" i="889"/>
  <c r="J97" i="889"/>
  <c r="I97" i="889"/>
  <c r="H97" i="889"/>
  <c r="G97" i="889"/>
  <c r="F97" i="889"/>
  <c r="E97" i="889"/>
  <c r="AR95" i="889"/>
  <c r="AR102" i="889" s="1"/>
  <c r="AQ95" i="889"/>
  <c r="AQ102" i="889" s="1"/>
  <c r="AP95" i="889"/>
  <c r="AP102" i="889" s="1"/>
  <c r="AO95" i="889"/>
  <c r="AO102" i="889" s="1"/>
  <c r="AN95" i="889"/>
  <c r="AN102" i="889" s="1"/>
  <c r="AM95" i="889"/>
  <c r="AM102" i="889" s="1"/>
  <c r="AL95" i="889"/>
  <c r="AL102" i="889" s="1"/>
  <c r="AK95" i="889"/>
  <c r="AK102" i="889" s="1"/>
  <c r="AJ95" i="889"/>
  <c r="AJ102" i="889" s="1"/>
  <c r="AI95" i="889"/>
  <c r="AI102" i="889" s="1"/>
  <c r="AH95" i="889"/>
  <c r="AH102" i="889" s="1"/>
  <c r="AG95" i="889"/>
  <c r="AF95" i="889"/>
  <c r="AF102" i="889" s="1"/>
  <c r="AE95" i="889"/>
  <c r="AE102" i="889" s="1"/>
  <c r="AD95" i="889"/>
  <c r="AD102" i="889" s="1"/>
  <c r="AC95" i="889"/>
  <c r="AC102" i="889" s="1"/>
  <c r="AB95" i="889"/>
  <c r="AB102" i="889" s="1"/>
  <c r="AA95" i="889"/>
  <c r="AA102" i="889" s="1"/>
  <c r="Z95" i="889"/>
  <c r="Z102" i="889" s="1"/>
  <c r="Y95" i="889"/>
  <c r="Y102" i="889" s="1"/>
  <c r="X95" i="889"/>
  <c r="X102" i="889" s="1"/>
  <c r="W95" i="889"/>
  <c r="W102" i="889" s="1"/>
  <c r="V95" i="889"/>
  <c r="V102" i="889" s="1"/>
  <c r="U95" i="889"/>
  <c r="U102" i="889" s="1"/>
  <c r="T95" i="889"/>
  <c r="T102" i="889" s="1"/>
  <c r="S95" i="889"/>
  <c r="S102" i="889" s="1"/>
  <c r="R95" i="889"/>
  <c r="R102" i="889" s="1"/>
  <c r="Q95" i="889"/>
  <c r="Q102" i="889" s="1"/>
  <c r="AR93" i="889"/>
  <c r="AR101" i="889" s="1"/>
  <c r="AQ93" i="889"/>
  <c r="AQ101" i="889" s="1"/>
  <c r="AQ104" i="889" s="1"/>
  <c r="AP93" i="889"/>
  <c r="AP101" i="889" s="1"/>
  <c r="AO93" i="889"/>
  <c r="AO101" i="889" s="1"/>
  <c r="AN93" i="889"/>
  <c r="AN101" i="889" s="1"/>
  <c r="AM93" i="889"/>
  <c r="AM101" i="889" s="1"/>
  <c r="AL93" i="889"/>
  <c r="AL101" i="889" s="1"/>
  <c r="AK93" i="889"/>
  <c r="AK101" i="889" s="1"/>
  <c r="AJ93" i="889"/>
  <c r="AJ101" i="889" s="1"/>
  <c r="AI93" i="889"/>
  <c r="AI101" i="889" s="1"/>
  <c r="AH93" i="889"/>
  <c r="AH101" i="889" s="1"/>
  <c r="AG93" i="889"/>
  <c r="AG101" i="889" s="1"/>
  <c r="AF93" i="889"/>
  <c r="AF101" i="889" s="1"/>
  <c r="AE93" i="889"/>
  <c r="AE101" i="889" s="1"/>
  <c r="AE104" i="889" s="1"/>
  <c r="AD93" i="889"/>
  <c r="AD101" i="889" s="1"/>
  <c r="AC93" i="889"/>
  <c r="AC101" i="889" s="1"/>
  <c r="AB93" i="889"/>
  <c r="AB101" i="889" s="1"/>
  <c r="AA93" i="889"/>
  <c r="AA101" i="889" s="1"/>
  <c r="Z93" i="889"/>
  <c r="Z101" i="889" s="1"/>
  <c r="Y93" i="889"/>
  <c r="Y101" i="889" s="1"/>
  <c r="X93" i="889"/>
  <c r="X101" i="889" s="1"/>
  <c r="W93" i="889"/>
  <c r="W101" i="889" s="1"/>
  <c r="V93" i="889"/>
  <c r="V101" i="889" s="1"/>
  <c r="U93" i="889"/>
  <c r="U101" i="889" s="1"/>
  <c r="T93" i="889"/>
  <c r="T101" i="889" s="1"/>
  <c r="S93" i="889"/>
  <c r="S101" i="889" s="1"/>
  <c r="R93" i="889"/>
  <c r="R101" i="889" s="1"/>
  <c r="Q93" i="889"/>
  <c r="Q101" i="889" s="1"/>
  <c r="I93" i="889"/>
  <c r="I101" i="889" s="1"/>
  <c r="AR90" i="889"/>
  <c r="AQ90" i="889"/>
  <c r="AQ108" i="889" s="1"/>
  <c r="AP90" i="889"/>
  <c r="AO90" i="889"/>
  <c r="AO109" i="889" s="1"/>
  <c r="AN90" i="889"/>
  <c r="AM90" i="889"/>
  <c r="AM109" i="889" s="1"/>
  <c r="AL90" i="889"/>
  <c r="AL109" i="889" s="1"/>
  <c r="AK90" i="889"/>
  <c r="AJ90" i="889"/>
  <c r="AI90" i="889"/>
  <c r="AI109" i="889" s="1"/>
  <c r="AH90" i="889"/>
  <c r="AG90" i="889"/>
  <c r="AG109" i="889" s="1"/>
  <c r="AF90" i="889"/>
  <c r="AE90" i="889"/>
  <c r="AE110" i="889" s="1"/>
  <c r="AD90" i="889"/>
  <c r="AD110" i="889" s="1"/>
  <c r="AC90" i="889"/>
  <c r="AB90" i="889"/>
  <c r="AA90" i="889"/>
  <c r="AA110" i="889" s="1"/>
  <c r="Z90" i="889"/>
  <c r="Y90" i="889"/>
  <c r="X90" i="889"/>
  <c r="W90" i="889"/>
  <c r="W109" i="889" s="1"/>
  <c r="V90" i="889"/>
  <c r="V108" i="889" s="1"/>
  <c r="U90" i="889"/>
  <c r="T90" i="889"/>
  <c r="S90" i="889"/>
  <c r="S109" i="889" s="1"/>
  <c r="R90" i="889"/>
  <c r="Q90" i="889"/>
  <c r="Q108" i="889" s="1"/>
  <c r="P90" i="889"/>
  <c r="O90" i="889"/>
  <c r="O110" i="889" s="1"/>
  <c r="N90" i="889"/>
  <c r="N108" i="889" s="1"/>
  <c r="M90" i="889"/>
  <c r="L90" i="889"/>
  <c r="K90" i="889"/>
  <c r="J90" i="889"/>
  <c r="I90" i="889"/>
  <c r="I109" i="889" s="1"/>
  <c r="H90" i="889"/>
  <c r="G90" i="889"/>
  <c r="G109" i="889" s="1"/>
  <c r="F90" i="889"/>
  <c r="F110" i="889" s="1"/>
  <c r="E90" i="889"/>
  <c r="C73" i="889"/>
  <c r="D134" i="889" s="1"/>
  <c r="C67" i="889"/>
  <c r="D135" i="889" s="1"/>
  <c r="C46" i="889"/>
  <c r="C40" i="889"/>
  <c r="C34" i="889"/>
  <c r="D133" i="889" s="1"/>
  <c r="H120" i="889" s="1"/>
  <c r="C22" i="889"/>
  <c r="M95" i="889" s="1"/>
  <c r="M102" i="889" s="1"/>
  <c r="C21" i="889"/>
  <c r="C20" i="889"/>
  <c r="C14" i="889"/>
  <c r="G99" i="889" s="1"/>
  <c r="C7" i="889"/>
  <c r="C5" i="889"/>
  <c r="A1" i="889"/>
  <c r="D136" i="888"/>
  <c r="AR129" i="888"/>
  <c r="AQ129" i="888"/>
  <c r="AP129" i="888"/>
  <c r="AO129" i="888"/>
  <c r="AN129" i="888"/>
  <c r="AM129" i="888"/>
  <c r="AL129" i="888"/>
  <c r="AK129" i="888"/>
  <c r="AJ129" i="888"/>
  <c r="AI129" i="888"/>
  <c r="AH129" i="888"/>
  <c r="AG129" i="888"/>
  <c r="AF129" i="888"/>
  <c r="AE129" i="888"/>
  <c r="AD129" i="888"/>
  <c r="AC129" i="888"/>
  <c r="AB129" i="888"/>
  <c r="AA129" i="888"/>
  <c r="Z129" i="888"/>
  <c r="Y129" i="888"/>
  <c r="X129" i="888"/>
  <c r="W129" i="888"/>
  <c r="V129" i="888"/>
  <c r="U129" i="888"/>
  <c r="T129" i="888"/>
  <c r="S129" i="888"/>
  <c r="R129" i="888"/>
  <c r="Q129" i="888"/>
  <c r="AR122" i="888"/>
  <c r="AQ122" i="888"/>
  <c r="AP122" i="888"/>
  <c r="AO122" i="888"/>
  <c r="AN122" i="888"/>
  <c r="AM122" i="888"/>
  <c r="AL122" i="888"/>
  <c r="AK122" i="888"/>
  <c r="AJ122" i="888"/>
  <c r="AI122" i="888"/>
  <c r="AH122" i="888"/>
  <c r="AG122" i="888"/>
  <c r="AF122" i="888"/>
  <c r="AE122" i="888"/>
  <c r="AD122" i="888"/>
  <c r="AC122" i="888"/>
  <c r="AB122" i="888"/>
  <c r="AA122" i="888"/>
  <c r="Z122" i="888"/>
  <c r="Y122" i="888"/>
  <c r="X122" i="888"/>
  <c r="W122" i="888"/>
  <c r="V122" i="888"/>
  <c r="U122" i="888"/>
  <c r="T122" i="888"/>
  <c r="S122" i="888"/>
  <c r="R122" i="888"/>
  <c r="Q122" i="888"/>
  <c r="AR121" i="888"/>
  <c r="AR123" i="888" s="1"/>
  <c r="AQ121" i="888"/>
  <c r="AQ123" i="888" s="1"/>
  <c r="AP121" i="888"/>
  <c r="AP123" i="888" s="1"/>
  <c r="AO121" i="888"/>
  <c r="AO123" i="888" s="1"/>
  <c r="AN121" i="888"/>
  <c r="AN123" i="888" s="1"/>
  <c r="AM121" i="888"/>
  <c r="AM123" i="888" s="1"/>
  <c r="AL121" i="888"/>
  <c r="AL123" i="888" s="1"/>
  <c r="AK121" i="888"/>
  <c r="AK123" i="888" s="1"/>
  <c r="AJ121" i="888"/>
  <c r="AI121" i="888"/>
  <c r="AI123" i="888" s="1"/>
  <c r="AH121" i="888"/>
  <c r="AH123" i="888" s="1"/>
  <c r="AG121" i="888"/>
  <c r="AG123" i="888" s="1"/>
  <c r="AF121" i="888"/>
  <c r="AF123" i="888" s="1"/>
  <c r="AE121" i="888"/>
  <c r="AE123" i="888" s="1"/>
  <c r="AD121" i="888"/>
  <c r="AD123" i="888" s="1"/>
  <c r="AC121" i="888"/>
  <c r="AC123" i="888" s="1"/>
  <c r="AB121" i="888"/>
  <c r="AB123" i="888" s="1"/>
  <c r="AA121" i="888"/>
  <c r="AA123" i="888" s="1"/>
  <c r="Z121" i="888"/>
  <c r="Z123" i="888" s="1"/>
  <c r="Y121" i="888"/>
  <c r="Y123" i="888" s="1"/>
  <c r="X121" i="888"/>
  <c r="X123" i="888" s="1"/>
  <c r="W121" i="888"/>
  <c r="W123" i="888" s="1"/>
  <c r="V121" i="888"/>
  <c r="V123" i="888" s="1"/>
  <c r="U121" i="888"/>
  <c r="U123" i="888" s="1"/>
  <c r="T121" i="888"/>
  <c r="S121" i="888"/>
  <c r="S123" i="888" s="1"/>
  <c r="R121" i="888"/>
  <c r="R123" i="888" s="1"/>
  <c r="Q121" i="888"/>
  <c r="Q123" i="888" s="1"/>
  <c r="AR120" i="888"/>
  <c r="AQ120" i="888"/>
  <c r="AP120" i="888"/>
  <c r="AO120" i="888"/>
  <c r="AN120" i="888"/>
  <c r="AM120" i="888"/>
  <c r="AL120" i="888"/>
  <c r="AK120" i="888"/>
  <c r="AJ120" i="888"/>
  <c r="AI120" i="888"/>
  <c r="AH120" i="888"/>
  <c r="AG120" i="888"/>
  <c r="AF120" i="888"/>
  <c r="AE120" i="888"/>
  <c r="AD120" i="888"/>
  <c r="AC120" i="888"/>
  <c r="AB120" i="888"/>
  <c r="AA120" i="888"/>
  <c r="Z120" i="888"/>
  <c r="Y120" i="888"/>
  <c r="X120" i="888"/>
  <c r="W120" i="888"/>
  <c r="V120" i="888"/>
  <c r="U120" i="888"/>
  <c r="T120" i="888"/>
  <c r="S120" i="888"/>
  <c r="R120" i="888"/>
  <c r="Q120" i="888"/>
  <c r="AR112" i="888"/>
  <c r="AQ112" i="888"/>
  <c r="AP112" i="888"/>
  <c r="AO112" i="888"/>
  <c r="AN112" i="888"/>
  <c r="AM112" i="888"/>
  <c r="AL112" i="888"/>
  <c r="AK112" i="888"/>
  <c r="AJ112" i="888"/>
  <c r="AI112" i="888"/>
  <c r="AH112" i="888"/>
  <c r="AG112" i="888"/>
  <c r="AF112" i="888"/>
  <c r="AE112" i="888"/>
  <c r="AD112" i="888"/>
  <c r="AC112" i="888"/>
  <c r="AB112" i="888"/>
  <c r="AA112" i="888"/>
  <c r="Z112" i="888"/>
  <c r="Y112" i="888"/>
  <c r="X112" i="888"/>
  <c r="W112" i="888"/>
  <c r="V112" i="888"/>
  <c r="U112" i="888"/>
  <c r="T112" i="888"/>
  <c r="S112" i="888"/>
  <c r="R112" i="888"/>
  <c r="Q112" i="888"/>
  <c r="P112" i="888"/>
  <c r="O112" i="888"/>
  <c r="N112" i="888"/>
  <c r="M112" i="888"/>
  <c r="L112" i="888"/>
  <c r="K112" i="888"/>
  <c r="J112" i="888"/>
  <c r="I112" i="888"/>
  <c r="H112" i="888"/>
  <c r="G112" i="888"/>
  <c r="F112" i="888"/>
  <c r="E112" i="888"/>
  <c r="AG110" i="888"/>
  <c r="AE108" i="888"/>
  <c r="O108" i="888"/>
  <c r="AR107" i="888"/>
  <c r="AQ107" i="888"/>
  <c r="AP107" i="888"/>
  <c r="AO107" i="888"/>
  <c r="AN107" i="888"/>
  <c r="AM107" i="888"/>
  <c r="AL107" i="888"/>
  <c r="AK107" i="888"/>
  <c r="AJ107" i="888"/>
  <c r="AI107" i="888"/>
  <c r="AH107" i="888"/>
  <c r="AG107" i="888"/>
  <c r="AF107" i="888"/>
  <c r="AE107" i="888"/>
  <c r="AD107" i="888"/>
  <c r="AC107" i="888"/>
  <c r="AB107" i="888"/>
  <c r="AA107" i="888"/>
  <c r="Z107" i="888"/>
  <c r="Y107" i="888"/>
  <c r="X107" i="888"/>
  <c r="W107" i="888"/>
  <c r="V107" i="888"/>
  <c r="U107" i="888"/>
  <c r="T107" i="888"/>
  <c r="S107" i="888"/>
  <c r="R107" i="888"/>
  <c r="Q107" i="888"/>
  <c r="AR106" i="888"/>
  <c r="AQ106" i="888"/>
  <c r="AP106" i="888"/>
  <c r="AP117" i="888" s="1"/>
  <c r="AO106" i="888"/>
  <c r="AO117" i="888" s="1"/>
  <c r="AN106" i="888"/>
  <c r="AM106" i="888"/>
  <c r="AL106" i="888"/>
  <c r="AL117" i="888" s="1"/>
  <c r="AK106" i="888"/>
  <c r="AK117" i="888" s="1"/>
  <c r="AJ106" i="888"/>
  <c r="AI106" i="888"/>
  <c r="AH106" i="888"/>
  <c r="AH117" i="888" s="1"/>
  <c r="AG106" i="888"/>
  <c r="AG117" i="888" s="1"/>
  <c r="AF106" i="888"/>
  <c r="AE106" i="888"/>
  <c r="AD106" i="888"/>
  <c r="AD117" i="888" s="1"/>
  <c r="AC106" i="888"/>
  <c r="AC117" i="888" s="1"/>
  <c r="AB106" i="888"/>
  <c r="AA106" i="888"/>
  <c r="Z106" i="888"/>
  <c r="Z117" i="888" s="1"/>
  <c r="Y106" i="888"/>
  <c r="Y117" i="888" s="1"/>
  <c r="X106" i="888"/>
  <c r="W106" i="888"/>
  <c r="V106" i="888"/>
  <c r="V117" i="888" s="1"/>
  <c r="U106" i="888"/>
  <c r="U117" i="888" s="1"/>
  <c r="T106" i="888"/>
  <c r="S106" i="888"/>
  <c r="R106" i="888"/>
  <c r="R117" i="888" s="1"/>
  <c r="Q106" i="888"/>
  <c r="Q117" i="888" s="1"/>
  <c r="AR99" i="888"/>
  <c r="AQ99" i="888"/>
  <c r="AP99" i="888"/>
  <c r="AO99" i="888"/>
  <c r="AN99" i="888"/>
  <c r="AM99" i="888"/>
  <c r="AM103" i="888" s="1"/>
  <c r="AL99" i="888"/>
  <c r="AK99" i="888"/>
  <c r="AJ99" i="888"/>
  <c r="AI99" i="888"/>
  <c r="AH99" i="888"/>
  <c r="AG99" i="888"/>
  <c r="AF99" i="888"/>
  <c r="AE99" i="888"/>
  <c r="AD99" i="888"/>
  <c r="AC99" i="888"/>
  <c r="AB99" i="888"/>
  <c r="AA99" i="888"/>
  <c r="Z99" i="888"/>
  <c r="Y99" i="888"/>
  <c r="X99" i="888"/>
  <c r="W99" i="888"/>
  <c r="W103" i="888" s="1"/>
  <c r="V99" i="888"/>
  <c r="U99" i="888"/>
  <c r="T99" i="888"/>
  <c r="S99" i="888"/>
  <c r="R99" i="888"/>
  <c r="Q99" i="888"/>
  <c r="AR97" i="888"/>
  <c r="AQ97" i="888"/>
  <c r="AP97" i="888"/>
  <c r="AO97" i="888"/>
  <c r="AN97" i="888"/>
  <c r="AN103" i="888" s="1"/>
  <c r="AM97" i="888"/>
  <c r="AL97" i="888"/>
  <c r="AK97" i="888"/>
  <c r="AJ97" i="888"/>
  <c r="AI97" i="888"/>
  <c r="AH97" i="888"/>
  <c r="AG97" i="888"/>
  <c r="AF97" i="888"/>
  <c r="AF103" i="888" s="1"/>
  <c r="AE97" i="888"/>
  <c r="AD97" i="888"/>
  <c r="AC97" i="888"/>
  <c r="AB97" i="888"/>
  <c r="AA97" i="888"/>
  <c r="Z97" i="888"/>
  <c r="Y97" i="888"/>
  <c r="X97" i="888"/>
  <c r="X103" i="888" s="1"/>
  <c r="W97" i="888"/>
  <c r="V97" i="888"/>
  <c r="U97" i="888"/>
  <c r="T97" i="888"/>
  <c r="S97" i="888"/>
  <c r="R97" i="888"/>
  <c r="Q97" i="888"/>
  <c r="P97" i="888"/>
  <c r="O97" i="888"/>
  <c r="N97" i="888"/>
  <c r="M97" i="888"/>
  <c r="L97" i="888"/>
  <c r="K97" i="888"/>
  <c r="J97" i="888"/>
  <c r="I97" i="888"/>
  <c r="H97" i="888"/>
  <c r="G97" i="888"/>
  <c r="F97" i="888"/>
  <c r="E97" i="888"/>
  <c r="AR95" i="888"/>
  <c r="AR102" i="888" s="1"/>
  <c r="AQ95" i="888"/>
  <c r="AQ102" i="888" s="1"/>
  <c r="AP95" i="888"/>
  <c r="AP102" i="888" s="1"/>
  <c r="AO95" i="888"/>
  <c r="AO102" i="888" s="1"/>
  <c r="AN95" i="888"/>
  <c r="AN102" i="888" s="1"/>
  <c r="AM95" i="888"/>
  <c r="AM102" i="888" s="1"/>
  <c r="AL95" i="888"/>
  <c r="AL102" i="888" s="1"/>
  <c r="AK95" i="888"/>
  <c r="AK102" i="888" s="1"/>
  <c r="AJ95" i="888"/>
  <c r="AJ102" i="888" s="1"/>
  <c r="AI95" i="888"/>
  <c r="AI102" i="888" s="1"/>
  <c r="AH95" i="888"/>
  <c r="AH102" i="888" s="1"/>
  <c r="AG95" i="888"/>
  <c r="AG102" i="888" s="1"/>
  <c r="AF95" i="888"/>
  <c r="AF102" i="888" s="1"/>
  <c r="AE95" i="888"/>
  <c r="AE102" i="888" s="1"/>
  <c r="AD95" i="888"/>
  <c r="AD102" i="888" s="1"/>
  <c r="AC95" i="888"/>
  <c r="AC102" i="888" s="1"/>
  <c r="AB95" i="888"/>
  <c r="AB102" i="888" s="1"/>
  <c r="AA95" i="888"/>
  <c r="AA102" i="888" s="1"/>
  <c r="Z95" i="888"/>
  <c r="Z102" i="888" s="1"/>
  <c r="Y95" i="888"/>
  <c r="Y102" i="888" s="1"/>
  <c r="X95" i="888"/>
  <c r="X102" i="888" s="1"/>
  <c r="W95" i="888"/>
  <c r="W102" i="888" s="1"/>
  <c r="V95" i="888"/>
  <c r="V102" i="888" s="1"/>
  <c r="U95" i="888"/>
  <c r="U102" i="888" s="1"/>
  <c r="T95" i="888"/>
  <c r="T102" i="888" s="1"/>
  <c r="S95" i="888"/>
  <c r="S102" i="888" s="1"/>
  <c r="R95" i="888"/>
  <c r="R102" i="888" s="1"/>
  <c r="Q95" i="888"/>
  <c r="Q102" i="888" s="1"/>
  <c r="AR93" i="888"/>
  <c r="AR101" i="888" s="1"/>
  <c r="AQ93" i="888"/>
  <c r="AQ101" i="888" s="1"/>
  <c r="AP93" i="888"/>
  <c r="AP101" i="888" s="1"/>
  <c r="AO93" i="888"/>
  <c r="AO101" i="888" s="1"/>
  <c r="AN93" i="888"/>
  <c r="AN101" i="888" s="1"/>
  <c r="AM93" i="888"/>
  <c r="AM101" i="888" s="1"/>
  <c r="AL93" i="888"/>
  <c r="AL101" i="888" s="1"/>
  <c r="AK93" i="888"/>
  <c r="AK101" i="888" s="1"/>
  <c r="AJ93" i="888"/>
  <c r="AJ101" i="888" s="1"/>
  <c r="AI93" i="888"/>
  <c r="AI101" i="888" s="1"/>
  <c r="AH93" i="888"/>
  <c r="AH101" i="888" s="1"/>
  <c r="AG93" i="888"/>
  <c r="AG101" i="888" s="1"/>
  <c r="AF93" i="888"/>
  <c r="AF101" i="888" s="1"/>
  <c r="AE93" i="888"/>
  <c r="AE101" i="888" s="1"/>
  <c r="AD93" i="888"/>
  <c r="AD101" i="888" s="1"/>
  <c r="AC93" i="888"/>
  <c r="AC101" i="888" s="1"/>
  <c r="AB93" i="888"/>
  <c r="AB101" i="888" s="1"/>
  <c r="AA93" i="888"/>
  <c r="AA101" i="888" s="1"/>
  <c r="Z93" i="888"/>
  <c r="Z101" i="888" s="1"/>
  <c r="Y93" i="888"/>
  <c r="Y101" i="888" s="1"/>
  <c r="X93" i="888"/>
  <c r="X101" i="888" s="1"/>
  <c r="W93" i="888"/>
  <c r="W101" i="888" s="1"/>
  <c r="V93" i="888"/>
  <c r="V101" i="888" s="1"/>
  <c r="U93" i="888"/>
  <c r="U101" i="888" s="1"/>
  <c r="T93" i="888"/>
  <c r="T101" i="888" s="1"/>
  <c r="S93" i="888"/>
  <c r="S101" i="888" s="1"/>
  <c r="R93" i="888"/>
  <c r="R101" i="888" s="1"/>
  <c r="Q93" i="888"/>
  <c r="Q101" i="888" s="1"/>
  <c r="AR90" i="888"/>
  <c r="AQ90" i="888"/>
  <c r="AQ108" i="888" s="1"/>
  <c r="AP90" i="888"/>
  <c r="AP110" i="888" s="1"/>
  <c r="AO90" i="888"/>
  <c r="AO109" i="888" s="1"/>
  <c r="AN90" i="888"/>
  <c r="AM90" i="888"/>
  <c r="AM108" i="888" s="1"/>
  <c r="AL90" i="888"/>
  <c r="AL108" i="888" s="1"/>
  <c r="AK90" i="888"/>
  <c r="AK109" i="888" s="1"/>
  <c r="AJ90" i="888"/>
  <c r="AI90" i="888"/>
  <c r="AI108" i="888" s="1"/>
  <c r="AH90" i="888"/>
  <c r="AH109" i="888" s="1"/>
  <c r="AG90" i="888"/>
  <c r="AF90" i="888"/>
  <c r="AE90" i="888"/>
  <c r="AE110" i="888" s="1"/>
  <c r="AD90" i="888"/>
  <c r="AD109" i="888" s="1"/>
  <c r="AC90" i="888"/>
  <c r="AC110" i="888" s="1"/>
  <c r="AB90" i="888"/>
  <c r="AA90" i="888"/>
  <c r="AA110" i="888" s="1"/>
  <c r="Z90" i="888"/>
  <c r="Z110" i="888" s="1"/>
  <c r="Y90" i="888"/>
  <c r="X90" i="888"/>
  <c r="W90" i="888"/>
  <c r="W110" i="888" s="1"/>
  <c r="V90" i="888"/>
  <c r="V109" i="888" s="1"/>
  <c r="U90" i="888"/>
  <c r="T90" i="888"/>
  <c r="S90" i="888"/>
  <c r="S110" i="888" s="1"/>
  <c r="R90" i="888"/>
  <c r="R109" i="888" s="1"/>
  <c r="Q90" i="888"/>
  <c r="Q110" i="888" s="1"/>
  <c r="P90" i="888"/>
  <c r="O90" i="888"/>
  <c r="O110" i="888" s="1"/>
  <c r="N90" i="888"/>
  <c r="N109" i="888" s="1"/>
  <c r="M90" i="888"/>
  <c r="L90" i="888"/>
  <c r="K90" i="888"/>
  <c r="K110" i="888" s="1"/>
  <c r="J90" i="888"/>
  <c r="J110" i="888" s="1"/>
  <c r="I90" i="888"/>
  <c r="H90" i="888"/>
  <c r="G90" i="888"/>
  <c r="G110" i="888" s="1"/>
  <c r="F90" i="888"/>
  <c r="F109" i="888" s="1"/>
  <c r="E90" i="888"/>
  <c r="C73" i="888"/>
  <c r="D134" i="888" s="1"/>
  <c r="C67" i="888"/>
  <c r="C46" i="888"/>
  <c r="K107" i="888" s="1"/>
  <c r="C40" i="888"/>
  <c r="C34" i="888"/>
  <c r="D133" i="888" s="1"/>
  <c r="P120" i="888" s="1"/>
  <c r="C22" i="888"/>
  <c r="K95" i="888" s="1"/>
  <c r="K102" i="888" s="1"/>
  <c r="C21" i="888"/>
  <c r="N93" i="888" s="1"/>
  <c r="N101" i="888" s="1"/>
  <c r="C20" i="888"/>
  <c r="C14" i="888"/>
  <c r="L99" i="888" s="1"/>
  <c r="L103" i="888" s="1"/>
  <c r="C7" i="888"/>
  <c r="C5" i="888"/>
  <c r="A1" i="888"/>
  <c r="D136" i="887"/>
  <c r="AR129" i="887"/>
  <c r="AQ129" i="887"/>
  <c r="AP129" i="887"/>
  <c r="AO129" i="887"/>
  <c r="AN129" i="887"/>
  <c r="AM129" i="887"/>
  <c r="AL129" i="887"/>
  <c r="AK129" i="887"/>
  <c r="AJ129" i="887"/>
  <c r="AI129" i="887"/>
  <c r="AH129" i="887"/>
  <c r="AG129" i="887"/>
  <c r="AF129" i="887"/>
  <c r="AE129" i="887"/>
  <c r="AD129" i="887"/>
  <c r="AC129" i="887"/>
  <c r="AB129" i="887"/>
  <c r="AA129" i="887"/>
  <c r="Z129" i="887"/>
  <c r="Y129" i="887"/>
  <c r="X129" i="887"/>
  <c r="W129" i="887"/>
  <c r="V129" i="887"/>
  <c r="U129" i="887"/>
  <c r="T129" i="887"/>
  <c r="S129" i="887"/>
  <c r="R129" i="887"/>
  <c r="Q129" i="887"/>
  <c r="AR122" i="887"/>
  <c r="AQ122" i="887"/>
  <c r="AP122" i="887"/>
  <c r="AO122" i="887"/>
  <c r="AN122" i="887"/>
  <c r="AM122" i="887"/>
  <c r="AL122" i="887"/>
  <c r="AK122" i="887"/>
  <c r="AJ122" i="887"/>
  <c r="AI122" i="887"/>
  <c r="AH122" i="887"/>
  <c r="AG122" i="887"/>
  <c r="AF122" i="887"/>
  <c r="AE122" i="887"/>
  <c r="AD122" i="887"/>
  <c r="AC122" i="887"/>
  <c r="AB122" i="887"/>
  <c r="AA122" i="887"/>
  <c r="Z122" i="887"/>
  <c r="Y122" i="887"/>
  <c r="X122" i="887"/>
  <c r="W122" i="887"/>
  <c r="V122" i="887"/>
  <c r="U122" i="887"/>
  <c r="T122" i="887"/>
  <c r="S122" i="887"/>
  <c r="R122" i="887"/>
  <c r="Q122" i="887"/>
  <c r="AR121" i="887"/>
  <c r="AR123" i="887" s="1"/>
  <c r="AQ121" i="887"/>
  <c r="AQ123" i="887" s="1"/>
  <c r="AP121" i="887"/>
  <c r="AP123" i="887" s="1"/>
  <c r="AO121" i="887"/>
  <c r="AO123" i="887" s="1"/>
  <c r="AN121" i="887"/>
  <c r="AN123" i="887" s="1"/>
  <c r="AM121" i="887"/>
  <c r="AM123" i="887" s="1"/>
  <c r="AL121" i="887"/>
  <c r="AL123" i="887" s="1"/>
  <c r="AK121" i="887"/>
  <c r="AK123" i="887" s="1"/>
  <c r="AJ121" i="887"/>
  <c r="AJ123" i="887" s="1"/>
  <c r="AI121" i="887"/>
  <c r="AI123" i="887" s="1"/>
  <c r="AH121" i="887"/>
  <c r="AH123" i="887" s="1"/>
  <c r="AG121" i="887"/>
  <c r="AG123" i="887" s="1"/>
  <c r="AF121" i="887"/>
  <c r="AF123" i="887" s="1"/>
  <c r="AE121" i="887"/>
  <c r="AE123" i="887" s="1"/>
  <c r="AD121" i="887"/>
  <c r="AD123" i="887" s="1"/>
  <c r="AC121" i="887"/>
  <c r="AC123" i="887" s="1"/>
  <c r="AB121" i="887"/>
  <c r="AB123" i="887" s="1"/>
  <c r="AA121" i="887"/>
  <c r="AA123" i="887" s="1"/>
  <c r="Z121" i="887"/>
  <c r="Z123" i="887" s="1"/>
  <c r="Y121" i="887"/>
  <c r="Y123" i="887" s="1"/>
  <c r="X121" i="887"/>
  <c r="X123" i="887" s="1"/>
  <c r="W121" i="887"/>
  <c r="W123" i="887" s="1"/>
  <c r="V121" i="887"/>
  <c r="V123" i="887" s="1"/>
  <c r="U121" i="887"/>
  <c r="U123" i="887" s="1"/>
  <c r="T121" i="887"/>
  <c r="T123" i="887" s="1"/>
  <c r="S121" i="887"/>
  <c r="S123" i="887" s="1"/>
  <c r="R121" i="887"/>
  <c r="R123" i="887" s="1"/>
  <c r="Q121" i="887"/>
  <c r="Q123" i="887" s="1"/>
  <c r="AR120" i="887"/>
  <c r="AQ120" i="887"/>
  <c r="AP120" i="887"/>
  <c r="AO120" i="887"/>
  <c r="AN120" i="887"/>
  <c r="AM120" i="887"/>
  <c r="AL120" i="887"/>
  <c r="AK120" i="887"/>
  <c r="AJ120" i="887"/>
  <c r="AI120" i="887"/>
  <c r="AH120" i="887"/>
  <c r="AG120" i="887"/>
  <c r="AF120" i="887"/>
  <c r="AE120" i="887"/>
  <c r="AD120" i="887"/>
  <c r="AC120" i="887"/>
  <c r="AB120" i="887"/>
  <c r="AA120" i="887"/>
  <c r="Z120" i="887"/>
  <c r="Y120" i="887"/>
  <c r="X120" i="887"/>
  <c r="W120" i="887"/>
  <c r="V120" i="887"/>
  <c r="U120" i="887"/>
  <c r="T120" i="887"/>
  <c r="S120" i="887"/>
  <c r="R120" i="887"/>
  <c r="Q120" i="887"/>
  <c r="AR112" i="887"/>
  <c r="AQ112" i="887"/>
  <c r="AP112" i="887"/>
  <c r="AO112" i="887"/>
  <c r="AN112" i="887"/>
  <c r="AM112" i="887"/>
  <c r="AL112" i="887"/>
  <c r="AK112" i="887"/>
  <c r="AJ112" i="887"/>
  <c r="AI112" i="887"/>
  <c r="AH112" i="887"/>
  <c r="AG112" i="887"/>
  <c r="AF112" i="887"/>
  <c r="AE112" i="887"/>
  <c r="AD112" i="887"/>
  <c r="AC112" i="887"/>
  <c r="AB112" i="887"/>
  <c r="AA112" i="887"/>
  <c r="Z112" i="887"/>
  <c r="Y112" i="887"/>
  <c r="X112" i="887"/>
  <c r="W112" i="887"/>
  <c r="V112" i="887"/>
  <c r="U112" i="887"/>
  <c r="T112" i="887"/>
  <c r="S112" i="887"/>
  <c r="R112" i="887"/>
  <c r="Q112" i="887"/>
  <c r="P112" i="887"/>
  <c r="O112" i="887"/>
  <c r="N112" i="887"/>
  <c r="M112" i="887"/>
  <c r="L112" i="887"/>
  <c r="K112" i="887"/>
  <c r="J112" i="887"/>
  <c r="I112" i="887"/>
  <c r="H112" i="887"/>
  <c r="G112" i="887"/>
  <c r="F112" i="887"/>
  <c r="E112" i="887"/>
  <c r="AJ110" i="887"/>
  <c r="AF110" i="887"/>
  <c r="AR109" i="887"/>
  <c r="AN109" i="887"/>
  <c r="AF108" i="887"/>
  <c r="P108" i="887"/>
  <c r="AR107" i="887"/>
  <c r="AQ107" i="887"/>
  <c r="AP107" i="887"/>
  <c r="AO107" i="887"/>
  <c r="AN107" i="887"/>
  <c r="AM107" i="887"/>
  <c r="AL107" i="887"/>
  <c r="AK107" i="887"/>
  <c r="AJ107" i="887"/>
  <c r="AI107" i="887"/>
  <c r="AH107" i="887"/>
  <c r="AG107" i="887"/>
  <c r="AF107" i="887"/>
  <c r="AE107" i="887"/>
  <c r="AD107" i="887"/>
  <c r="AC107" i="887"/>
  <c r="AB107" i="887"/>
  <c r="AA107" i="887"/>
  <c r="Z107" i="887"/>
  <c r="Y107" i="887"/>
  <c r="X107" i="887"/>
  <c r="W107" i="887"/>
  <c r="V107" i="887"/>
  <c r="U107" i="887"/>
  <c r="T107" i="887"/>
  <c r="S107" i="887"/>
  <c r="R107" i="887"/>
  <c r="Q107" i="887"/>
  <c r="AR106" i="887"/>
  <c r="AR117" i="887" s="1"/>
  <c r="AQ106" i="887"/>
  <c r="AP106" i="887"/>
  <c r="AP117" i="887" s="1"/>
  <c r="AO106" i="887"/>
  <c r="AO117" i="887" s="1"/>
  <c r="AN106" i="887"/>
  <c r="AN117" i="887" s="1"/>
  <c r="AM106" i="887"/>
  <c r="AL106" i="887"/>
  <c r="AL117" i="887" s="1"/>
  <c r="AK106" i="887"/>
  <c r="AK117" i="887" s="1"/>
  <c r="AJ106" i="887"/>
  <c r="AJ117" i="887" s="1"/>
  <c r="AI106" i="887"/>
  <c r="AH106" i="887"/>
  <c r="AH117" i="887" s="1"/>
  <c r="AG106" i="887"/>
  <c r="AG117" i="887" s="1"/>
  <c r="AF106" i="887"/>
  <c r="AF117" i="887" s="1"/>
  <c r="AE106" i="887"/>
  <c r="AD106" i="887"/>
  <c r="AD117" i="887" s="1"/>
  <c r="AC106" i="887"/>
  <c r="AC117" i="887" s="1"/>
  <c r="AB106" i="887"/>
  <c r="AB117" i="887" s="1"/>
  <c r="AA106" i="887"/>
  <c r="Z106" i="887"/>
  <c r="Z117" i="887" s="1"/>
  <c r="Y106" i="887"/>
  <c r="Y117" i="887" s="1"/>
  <c r="X106" i="887"/>
  <c r="X117" i="887" s="1"/>
  <c r="W106" i="887"/>
  <c r="V106" i="887"/>
  <c r="V117" i="887" s="1"/>
  <c r="U106" i="887"/>
  <c r="U117" i="887" s="1"/>
  <c r="T106" i="887"/>
  <c r="T117" i="887" s="1"/>
  <c r="S106" i="887"/>
  <c r="R106" i="887"/>
  <c r="R117" i="887" s="1"/>
  <c r="Q106" i="887"/>
  <c r="Q117" i="887" s="1"/>
  <c r="AR99" i="887"/>
  <c r="AQ99" i="887"/>
  <c r="AQ103" i="887" s="1"/>
  <c r="AP99" i="887"/>
  <c r="AO99" i="887"/>
  <c r="AN99" i="887"/>
  <c r="AM99" i="887"/>
  <c r="AM103" i="887" s="1"/>
  <c r="AL99" i="887"/>
  <c r="AK99" i="887"/>
  <c r="AJ99" i="887"/>
  <c r="AI99" i="887"/>
  <c r="AI103" i="887" s="1"/>
  <c r="AH99" i="887"/>
  <c r="AG99" i="887"/>
  <c r="AF99" i="887"/>
  <c r="AE99" i="887"/>
  <c r="AE103" i="887" s="1"/>
  <c r="AD99" i="887"/>
  <c r="AC99" i="887"/>
  <c r="AB99" i="887"/>
  <c r="AA99" i="887"/>
  <c r="AA103" i="887" s="1"/>
  <c r="Z99" i="887"/>
  <c r="Y99" i="887"/>
  <c r="X99" i="887"/>
  <c r="W99" i="887"/>
  <c r="W103" i="887" s="1"/>
  <c r="V99" i="887"/>
  <c r="U99" i="887"/>
  <c r="T99" i="887"/>
  <c r="S99" i="887"/>
  <c r="S103" i="887" s="1"/>
  <c r="R99" i="887"/>
  <c r="Q99" i="887"/>
  <c r="L99" i="887"/>
  <c r="AR97" i="887"/>
  <c r="AQ97" i="887"/>
  <c r="AP97" i="887"/>
  <c r="AO97" i="887"/>
  <c r="AN97" i="887"/>
  <c r="AM97" i="887"/>
  <c r="AL97" i="887"/>
  <c r="AK97" i="887"/>
  <c r="AJ97" i="887"/>
  <c r="AI97" i="887"/>
  <c r="AH97" i="887"/>
  <c r="AG97" i="887"/>
  <c r="AF97" i="887"/>
  <c r="AE97" i="887"/>
  <c r="AD97" i="887"/>
  <c r="AC97" i="887"/>
  <c r="AB97" i="887"/>
  <c r="AA97" i="887"/>
  <c r="Z97" i="887"/>
  <c r="Y97" i="887"/>
  <c r="X97" i="887"/>
  <c r="W97" i="887"/>
  <c r="V97" i="887"/>
  <c r="U97" i="887"/>
  <c r="T97" i="887"/>
  <c r="S97" i="887"/>
  <c r="R97" i="887"/>
  <c r="Q97" i="887"/>
  <c r="P97" i="887"/>
  <c r="O97" i="887"/>
  <c r="N97" i="887"/>
  <c r="M97" i="887"/>
  <c r="L97" i="887"/>
  <c r="K97" i="887"/>
  <c r="J97" i="887"/>
  <c r="I97" i="887"/>
  <c r="H97" i="887"/>
  <c r="G97" i="887"/>
  <c r="F97" i="887"/>
  <c r="E97" i="887"/>
  <c r="AR95" i="887"/>
  <c r="AR102" i="887" s="1"/>
  <c r="AQ95" i="887"/>
  <c r="AQ102" i="887" s="1"/>
  <c r="AP95" i="887"/>
  <c r="AP102" i="887" s="1"/>
  <c r="AO95" i="887"/>
  <c r="AO102" i="887" s="1"/>
  <c r="AN95" i="887"/>
  <c r="AN102" i="887" s="1"/>
  <c r="AM95" i="887"/>
  <c r="AM102" i="887" s="1"/>
  <c r="AL95" i="887"/>
  <c r="AL102" i="887" s="1"/>
  <c r="AK95" i="887"/>
  <c r="AK102" i="887" s="1"/>
  <c r="AJ95" i="887"/>
  <c r="AJ102" i="887" s="1"/>
  <c r="AI95" i="887"/>
  <c r="AI102" i="887" s="1"/>
  <c r="AH95" i="887"/>
  <c r="AH102" i="887" s="1"/>
  <c r="AG95" i="887"/>
  <c r="AG102" i="887" s="1"/>
  <c r="AF95" i="887"/>
  <c r="AF102" i="887" s="1"/>
  <c r="AE95" i="887"/>
  <c r="AE102" i="887" s="1"/>
  <c r="AD95" i="887"/>
  <c r="AD102" i="887" s="1"/>
  <c r="AC95" i="887"/>
  <c r="AC102" i="887" s="1"/>
  <c r="AB95" i="887"/>
  <c r="AB102" i="887" s="1"/>
  <c r="AA95" i="887"/>
  <c r="AA102" i="887" s="1"/>
  <c r="Z95" i="887"/>
  <c r="Z102" i="887" s="1"/>
  <c r="Y95" i="887"/>
  <c r="Y102" i="887" s="1"/>
  <c r="X95" i="887"/>
  <c r="X102" i="887" s="1"/>
  <c r="W95" i="887"/>
  <c r="W102" i="887" s="1"/>
  <c r="V95" i="887"/>
  <c r="V102" i="887" s="1"/>
  <c r="U95" i="887"/>
  <c r="U102" i="887" s="1"/>
  <c r="T95" i="887"/>
  <c r="T102" i="887" s="1"/>
  <c r="S95" i="887"/>
  <c r="S102" i="887" s="1"/>
  <c r="R95" i="887"/>
  <c r="R102" i="887" s="1"/>
  <c r="Q95" i="887"/>
  <c r="Q102" i="887" s="1"/>
  <c r="N95" i="887"/>
  <c r="N102" i="887" s="1"/>
  <c r="H95" i="887"/>
  <c r="H102" i="887" s="1"/>
  <c r="AR93" i="887"/>
  <c r="AR101" i="887" s="1"/>
  <c r="AQ93" i="887"/>
  <c r="AQ101" i="887" s="1"/>
  <c r="AP93" i="887"/>
  <c r="AP101" i="887" s="1"/>
  <c r="AO93" i="887"/>
  <c r="AO101" i="887" s="1"/>
  <c r="AN93" i="887"/>
  <c r="AN101" i="887" s="1"/>
  <c r="AM93" i="887"/>
  <c r="AM101" i="887" s="1"/>
  <c r="AL93" i="887"/>
  <c r="AL101" i="887" s="1"/>
  <c r="AK93" i="887"/>
  <c r="AK101" i="887" s="1"/>
  <c r="AJ93" i="887"/>
  <c r="AJ101" i="887" s="1"/>
  <c r="AI93" i="887"/>
  <c r="AI101" i="887" s="1"/>
  <c r="AH93" i="887"/>
  <c r="AH101" i="887" s="1"/>
  <c r="AG93" i="887"/>
  <c r="AG101" i="887" s="1"/>
  <c r="AF93" i="887"/>
  <c r="AF101" i="887" s="1"/>
  <c r="AE93" i="887"/>
  <c r="AE101" i="887" s="1"/>
  <c r="AD93" i="887"/>
  <c r="AD101" i="887" s="1"/>
  <c r="AC93" i="887"/>
  <c r="AC101" i="887" s="1"/>
  <c r="AB93" i="887"/>
  <c r="AB101" i="887" s="1"/>
  <c r="AA93" i="887"/>
  <c r="AA101" i="887" s="1"/>
  <c r="Z93" i="887"/>
  <c r="Z101" i="887" s="1"/>
  <c r="Y93" i="887"/>
  <c r="Y101" i="887" s="1"/>
  <c r="X93" i="887"/>
  <c r="X101" i="887" s="1"/>
  <c r="W93" i="887"/>
  <c r="W101" i="887" s="1"/>
  <c r="V93" i="887"/>
  <c r="V101" i="887" s="1"/>
  <c r="U93" i="887"/>
  <c r="U101" i="887" s="1"/>
  <c r="T93" i="887"/>
  <c r="T101" i="887" s="1"/>
  <c r="S93" i="887"/>
  <c r="S101" i="887" s="1"/>
  <c r="R93" i="887"/>
  <c r="R101" i="887" s="1"/>
  <c r="Q93" i="887"/>
  <c r="Q101" i="887" s="1"/>
  <c r="D91" i="887"/>
  <c r="AR90" i="887"/>
  <c r="AR108" i="887" s="1"/>
  <c r="AQ90" i="887"/>
  <c r="AP90" i="887"/>
  <c r="AP110" i="887" s="1"/>
  <c r="AO90" i="887"/>
  <c r="AN90" i="887"/>
  <c r="AN110" i="887" s="1"/>
  <c r="AM90" i="887"/>
  <c r="AL90" i="887"/>
  <c r="AL110" i="887" s="1"/>
  <c r="AK90" i="887"/>
  <c r="AJ90" i="887"/>
  <c r="AJ108" i="887" s="1"/>
  <c r="AI90" i="887"/>
  <c r="AH90" i="887"/>
  <c r="AH110" i="887" s="1"/>
  <c r="AG90" i="887"/>
  <c r="AF90" i="887"/>
  <c r="AF109" i="887" s="1"/>
  <c r="AE90" i="887"/>
  <c r="AD90" i="887"/>
  <c r="AD110" i="887" s="1"/>
  <c r="AC90" i="887"/>
  <c r="AB90" i="887"/>
  <c r="AB109" i="887" s="1"/>
  <c r="AA90" i="887"/>
  <c r="Z90" i="887"/>
  <c r="Z110" i="887" s="1"/>
  <c r="Y90" i="887"/>
  <c r="X90" i="887"/>
  <c r="X110" i="887" s="1"/>
  <c r="W90" i="887"/>
  <c r="V90" i="887"/>
  <c r="V110" i="887" s="1"/>
  <c r="U90" i="887"/>
  <c r="T90" i="887"/>
  <c r="T108" i="887" s="1"/>
  <c r="S90" i="887"/>
  <c r="R90" i="887"/>
  <c r="R110" i="887" s="1"/>
  <c r="Q90" i="887"/>
  <c r="P90" i="887"/>
  <c r="P109" i="887" s="1"/>
  <c r="O90" i="887"/>
  <c r="N90" i="887"/>
  <c r="N110" i="887" s="1"/>
  <c r="M90" i="887"/>
  <c r="L90" i="887"/>
  <c r="L109" i="887" s="1"/>
  <c r="K90" i="887"/>
  <c r="J90" i="887"/>
  <c r="J110" i="887" s="1"/>
  <c r="I90" i="887"/>
  <c r="H90" i="887"/>
  <c r="H110" i="887" s="1"/>
  <c r="G90" i="887"/>
  <c r="F90" i="887"/>
  <c r="F109" i="887" s="1"/>
  <c r="E90" i="887"/>
  <c r="C73" i="887"/>
  <c r="D134" i="887" s="1"/>
  <c r="C67" i="887"/>
  <c r="C46" i="887"/>
  <c r="C40" i="887"/>
  <c r="C34" i="887"/>
  <c r="D133" i="887" s="1"/>
  <c r="C22" i="887"/>
  <c r="O95" i="887" s="1"/>
  <c r="O102" i="887" s="1"/>
  <c r="C21" i="887"/>
  <c r="N93" i="887" s="1"/>
  <c r="N101" i="887" s="1"/>
  <c r="C20" i="887"/>
  <c r="C14" i="887"/>
  <c r="P99" i="887" s="1"/>
  <c r="C7" i="887"/>
  <c r="C5" i="887"/>
  <c r="A1" i="887"/>
  <c r="D136" i="885"/>
  <c r="AR129" i="885"/>
  <c r="AQ129" i="885"/>
  <c r="AP129" i="885"/>
  <c r="AO129" i="885"/>
  <c r="AN129" i="885"/>
  <c r="AM129" i="885"/>
  <c r="AL129" i="885"/>
  <c r="AK129" i="885"/>
  <c r="AJ129" i="885"/>
  <c r="AI129" i="885"/>
  <c r="AH129" i="885"/>
  <c r="AG129" i="885"/>
  <c r="AF129" i="885"/>
  <c r="AE129" i="885"/>
  <c r="AD129" i="885"/>
  <c r="AC129" i="885"/>
  <c r="AB129" i="885"/>
  <c r="AA129" i="885"/>
  <c r="Z129" i="885"/>
  <c r="Y129" i="885"/>
  <c r="X129" i="885"/>
  <c r="W129" i="885"/>
  <c r="V129" i="885"/>
  <c r="U129" i="885"/>
  <c r="T129" i="885"/>
  <c r="S129" i="885"/>
  <c r="R129" i="885"/>
  <c r="Q129" i="885"/>
  <c r="AR122" i="885"/>
  <c r="AQ122" i="885"/>
  <c r="AP122" i="885"/>
  <c r="AO122" i="885"/>
  <c r="AN122" i="885"/>
  <c r="AM122" i="885"/>
  <c r="AL122" i="885"/>
  <c r="AK122" i="885"/>
  <c r="AJ122" i="885"/>
  <c r="AI122" i="885"/>
  <c r="AH122" i="885"/>
  <c r="AG122" i="885"/>
  <c r="AF122" i="885"/>
  <c r="AE122" i="885"/>
  <c r="AD122" i="885"/>
  <c r="AC122" i="885"/>
  <c r="AB122" i="885"/>
  <c r="AA122" i="885"/>
  <c r="Z122" i="885"/>
  <c r="Y122" i="885"/>
  <c r="X122" i="885"/>
  <c r="W122" i="885"/>
  <c r="V122" i="885"/>
  <c r="U122" i="885"/>
  <c r="T122" i="885"/>
  <c r="S122" i="885"/>
  <c r="R122" i="885"/>
  <c r="Q122" i="885"/>
  <c r="AR121" i="885"/>
  <c r="AR123" i="885" s="1"/>
  <c r="AQ121" i="885"/>
  <c r="AQ123" i="885" s="1"/>
  <c r="AP121" i="885"/>
  <c r="AP123" i="885" s="1"/>
  <c r="AO121" i="885"/>
  <c r="AO123" i="885" s="1"/>
  <c r="AN121" i="885"/>
  <c r="AN123" i="885" s="1"/>
  <c r="AM121" i="885"/>
  <c r="AM123" i="885" s="1"/>
  <c r="AL121" i="885"/>
  <c r="AL123" i="885" s="1"/>
  <c r="AK121" i="885"/>
  <c r="AK123" i="885" s="1"/>
  <c r="AJ121" i="885"/>
  <c r="AJ123" i="885" s="1"/>
  <c r="AI121" i="885"/>
  <c r="AI123" i="885" s="1"/>
  <c r="AH121" i="885"/>
  <c r="AH123" i="885" s="1"/>
  <c r="AG121" i="885"/>
  <c r="AG123" i="885" s="1"/>
  <c r="AF121" i="885"/>
  <c r="AF123" i="885" s="1"/>
  <c r="AE121" i="885"/>
  <c r="AE123" i="885" s="1"/>
  <c r="AD121" i="885"/>
  <c r="AD123" i="885" s="1"/>
  <c r="AC121" i="885"/>
  <c r="AC123" i="885" s="1"/>
  <c r="AB121" i="885"/>
  <c r="AB123" i="885" s="1"/>
  <c r="AA121" i="885"/>
  <c r="AA123" i="885" s="1"/>
  <c r="Z121" i="885"/>
  <c r="Z123" i="885" s="1"/>
  <c r="Y121" i="885"/>
  <c r="Y123" i="885" s="1"/>
  <c r="X121" i="885"/>
  <c r="X123" i="885" s="1"/>
  <c r="W121" i="885"/>
  <c r="W123" i="885" s="1"/>
  <c r="V121" i="885"/>
  <c r="V123" i="885" s="1"/>
  <c r="U121" i="885"/>
  <c r="U123" i="885" s="1"/>
  <c r="T121" i="885"/>
  <c r="T123" i="885" s="1"/>
  <c r="S121" i="885"/>
  <c r="S123" i="885" s="1"/>
  <c r="R121" i="885"/>
  <c r="R123" i="885" s="1"/>
  <c r="Q121" i="885"/>
  <c r="Q123" i="885" s="1"/>
  <c r="AR120" i="885"/>
  <c r="AQ120" i="885"/>
  <c r="AP120" i="885"/>
  <c r="AO120" i="885"/>
  <c r="AN120" i="885"/>
  <c r="AM120" i="885"/>
  <c r="AL120" i="885"/>
  <c r="AK120" i="885"/>
  <c r="AJ120" i="885"/>
  <c r="AI120" i="885"/>
  <c r="AH120" i="885"/>
  <c r="AG120" i="885"/>
  <c r="AF120" i="885"/>
  <c r="AE120" i="885"/>
  <c r="AD120" i="885"/>
  <c r="AC120" i="885"/>
  <c r="AB120" i="885"/>
  <c r="AA120" i="885"/>
  <c r="Z120" i="885"/>
  <c r="Y120" i="885"/>
  <c r="X120" i="885"/>
  <c r="W120" i="885"/>
  <c r="V120" i="885"/>
  <c r="U120" i="885"/>
  <c r="T120" i="885"/>
  <c r="S120" i="885"/>
  <c r="R120" i="885"/>
  <c r="Q120" i="885"/>
  <c r="AR112" i="885"/>
  <c r="AQ112" i="885"/>
  <c r="AP112" i="885"/>
  <c r="AO112" i="885"/>
  <c r="AN112" i="885"/>
  <c r="AM112" i="885"/>
  <c r="AL112" i="885"/>
  <c r="AK112" i="885"/>
  <c r="AJ112" i="885"/>
  <c r="AI112" i="885"/>
  <c r="AH112" i="885"/>
  <c r="AG112" i="885"/>
  <c r="AF112" i="885"/>
  <c r="AE112" i="885"/>
  <c r="AD112" i="885"/>
  <c r="AC112" i="885"/>
  <c r="AB112" i="885"/>
  <c r="AA112" i="885"/>
  <c r="Z112" i="885"/>
  <c r="Y112" i="885"/>
  <c r="X112" i="885"/>
  <c r="W112" i="885"/>
  <c r="V112" i="885"/>
  <c r="U112" i="885"/>
  <c r="T112" i="885"/>
  <c r="S112" i="885"/>
  <c r="R112" i="885"/>
  <c r="Q112" i="885"/>
  <c r="P112" i="885"/>
  <c r="O112" i="885"/>
  <c r="N112" i="885"/>
  <c r="M112" i="885"/>
  <c r="L112" i="885"/>
  <c r="K112" i="885"/>
  <c r="J112" i="885"/>
  <c r="I112" i="885"/>
  <c r="H112" i="885"/>
  <c r="G112" i="885"/>
  <c r="F112" i="885"/>
  <c r="E112" i="885"/>
  <c r="Z110" i="885"/>
  <c r="AP109" i="885"/>
  <c r="F108" i="885"/>
  <c r="AR107" i="885"/>
  <c r="AQ107" i="885"/>
  <c r="AP107" i="885"/>
  <c r="AO107" i="885"/>
  <c r="AN107" i="885"/>
  <c r="AM107" i="885"/>
  <c r="AL107" i="885"/>
  <c r="AK107" i="885"/>
  <c r="AJ107" i="885"/>
  <c r="AI107" i="885"/>
  <c r="AH107" i="885"/>
  <c r="AG107" i="885"/>
  <c r="AF107" i="885"/>
  <c r="AE107" i="885"/>
  <c r="AD107" i="885"/>
  <c r="AC107" i="885"/>
  <c r="AB107" i="885"/>
  <c r="AA107" i="885"/>
  <c r="Z107" i="885"/>
  <c r="Y107" i="885"/>
  <c r="X107" i="885"/>
  <c r="W107" i="885"/>
  <c r="V107" i="885"/>
  <c r="U107" i="885"/>
  <c r="T107" i="885"/>
  <c r="S107" i="885"/>
  <c r="R107" i="885"/>
  <c r="Q107" i="885"/>
  <c r="AR106" i="885"/>
  <c r="AR117" i="885" s="1"/>
  <c r="AQ106" i="885"/>
  <c r="AP106" i="885"/>
  <c r="AP117" i="885" s="1"/>
  <c r="AO106" i="885"/>
  <c r="AO117" i="885" s="1"/>
  <c r="AN106" i="885"/>
  <c r="AN117" i="885" s="1"/>
  <c r="AM106" i="885"/>
  <c r="AL106" i="885"/>
  <c r="AL117" i="885" s="1"/>
  <c r="AK106" i="885"/>
  <c r="AK117" i="885" s="1"/>
  <c r="AJ106" i="885"/>
  <c r="AJ117" i="885" s="1"/>
  <c r="AI106" i="885"/>
  <c r="AH106" i="885"/>
  <c r="AH117" i="885" s="1"/>
  <c r="AG106" i="885"/>
  <c r="AG117" i="885" s="1"/>
  <c r="AF106" i="885"/>
  <c r="AF117" i="885" s="1"/>
  <c r="AE106" i="885"/>
  <c r="AD106" i="885"/>
  <c r="AD117" i="885" s="1"/>
  <c r="AC106" i="885"/>
  <c r="AC117" i="885" s="1"/>
  <c r="AB106" i="885"/>
  <c r="AB117" i="885" s="1"/>
  <c r="AA106" i="885"/>
  <c r="Z106" i="885"/>
  <c r="Z117" i="885" s="1"/>
  <c r="Y106" i="885"/>
  <c r="Y117" i="885" s="1"/>
  <c r="X106" i="885"/>
  <c r="X117" i="885" s="1"/>
  <c r="W106" i="885"/>
  <c r="V106" i="885"/>
  <c r="V117" i="885" s="1"/>
  <c r="U106" i="885"/>
  <c r="U117" i="885" s="1"/>
  <c r="T106" i="885"/>
  <c r="T117" i="885" s="1"/>
  <c r="S106" i="885"/>
  <c r="R106" i="885"/>
  <c r="R117" i="885" s="1"/>
  <c r="Q106" i="885"/>
  <c r="Q117" i="885" s="1"/>
  <c r="AR99" i="885"/>
  <c r="AQ99" i="885"/>
  <c r="AP99" i="885"/>
  <c r="AO99" i="885"/>
  <c r="AN99" i="885"/>
  <c r="AM99" i="885"/>
  <c r="AL99" i="885"/>
  <c r="AK99" i="885"/>
  <c r="AJ99" i="885"/>
  <c r="AI99" i="885"/>
  <c r="AH99" i="885"/>
  <c r="AG99" i="885"/>
  <c r="AF99" i="885"/>
  <c r="AE99" i="885"/>
  <c r="AD99" i="885"/>
  <c r="AC99" i="885"/>
  <c r="AB99" i="885"/>
  <c r="AA99" i="885"/>
  <c r="Z99" i="885"/>
  <c r="Y99" i="885"/>
  <c r="X99" i="885"/>
  <c r="W99" i="885"/>
  <c r="V99" i="885"/>
  <c r="U99" i="885"/>
  <c r="T99" i="885"/>
  <c r="S99" i="885"/>
  <c r="R99" i="885"/>
  <c r="Q99" i="885"/>
  <c r="AR97" i="885"/>
  <c r="AQ97" i="885"/>
  <c r="AP97" i="885"/>
  <c r="AO97" i="885"/>
  <c r="AN97" i="885"/>
  <c r="AM97" i="885"/>
  <c r="AL97" i="885"/>
  <c r="AK97" i="885"/>
  <c r="AJ97" i="885"/>
  <c r="AI97" i="885"/>
  <c r="AH97" i="885"/>
  <c r="AH103" i="885" s="1"/>
  <c r="AG97" i="885"/>
  <c r="AF97" i="885"/>
  <c r="AE97" i="885"/>
  <c r="AD97" i="885"/>
  <c r="AC97" i="885"/>
  <c r="AB97" i="885"/>
  <c r="AA97" i="885"/>
  <c r="Z97" i="885"/>
  <c r="Y97" i="885"/>
  <c r="X97" i="885"/>
  <c r="W97" i="885"/>
  <c r="V97" i="885"/>
  <c r="U97" i="885"/>
  <c r="T97" i="885"/>
  <c r="S97" i="885"/>
  <c r="R97" i="885"/>
  <c r="R103" i="885" s="1"/>
  <c r="Q97" i="885"/>
  <c r="P97" i="885"/>
  <c r="O97" i="885"/>
  <c r="N97" i="885"/>
  <c r="M97" i="885"/>
  <c r="L97" i="885"/>
  <c r="K97" i="885"/>
  <c r="J97" i="885"/>
  <c r="I97" i="885"/>
  <c r="H97" i="885"/>
  <c r="G97" i="885"/>
  <c r="F97" i="885"/>
  <c r="E97" i="885"/>
  <c r="AR95" i="885"/>
  <c r="AR102" i="885" s="1"/>
  <c r="AQ95" i="885"/>
  <c r="AQ102" i="885" s="1"/>
  <c r="AP95" i="885"/>
  <c r="AP102" i="885" s="1"/>
  <c r="AO95" i="885"/>
  <c r="AO102" i="885" s="1"/>
  <c r="AN95" i="885"/>
  <c r="AN102" i="885" s="1"/>
  <c r="AM95" i="885"/>
  <c r="AM102" i="885" s="1"/>
  <c r="AL95" i="885"/>
  <c r="AL102" i="885" s="1"/>
  <c r="AK95" i="885"/>
  <c r="AK102" i="885" s="1"/>
  <c r="AJ95" i="885"/>
  <c r="AJ102" i="885" s="1"/>
  <c r="AI95" i="885"/>
  <c r="AI102" i="885" s="1"/>
  <c r="AH95" i="885"/>
  <c r="AH102" i="885" s="1"/>
  <c r="AG95" i="885"/>
  <c r="AG102" i="885" s="1"/>
  <c r="AF95" i="885"/>
  <c r="AF102" i="885" s="1"/>
  <c r="AE95" i="885"/>
  <c r="AE102" i="885" s="1"/>
  <c r="AD95" i="885"/>
  <c r="AD102" i="885" s="1"/>
  <c r="AC95" i="885"/>
  <c r="AC102" i="885" s="1"/>
  <c r="AB95" i="885"/>
  <c r="AB102" i="885" s="1"/>
  <c r="AA95" i="885"/>
  <c r="AA102" i="885" s="1"/>
  <c r="Z95" i="885"/>
  <c r="Z102" i="885" s="1"/>
  <c r="Y95" i="885"/>
  <c r="Y102" i="885" s="1"/>
  <c r="X95" i="885"/>
  <c r="X102" i="885" s="1"/>
  <c r="W95" i="885"/>
  <c r="W102" i="885" s="1"/>
  <c r="V95" i="885"/>
  <c r="V102" i="885" s="1"/>
  <c r="U95" i="885"/>
  <c r="U102" i="885" s="1"/>
  <c r="T95" i="885"/>
  <c r="T102" i="885" s="1"/>
  <c r="S95" i="885"/>
  <c r="S102" i="885" s="1"/>
  <c r="R95" i="885"/>
  <c r="R102" i="885" s="1"/>
  <c r="Q95" i="885"/>
  <c r="Q102" i="885" s="1"/>
  <c r="AR93" i="885"/>
  <c r="AR101" i="885" s="1"/>
  <c r="AQ93" i="885"/>
  <c r="AQ101" i="885" s="1"/>
  <c r="AP93" i="885"/>
  <c r="AP101" i="885" s="1"/>
  <c r="AO93" i="885"/>
  <c r="AO101" i="885" s="1"/>
  <c r="AN93" i="885"/>
  <c r="AN101" i="885" s="1"/>
  <c r="AM93" i="885"/>
  <c r="AM101" i="885" s="1"/>
  <c r="AL93" i="885"/>
  <c r="AL101" i="885" s="1"/>
  <c r="AK93" i="885"/>
  <c r="AK101" i="885" s="1"/>
  <c r="AJ93" i="885"/>
  <c r="AJ101" i="885" s="1"/>
  <c r="AI93" i="885"/>
  <c r="AI101" i="885" s="1"/>
  <c r="AH93" i="885"/>
  <c r="AH101" i="885" s="1"/>
  <c r="AG93" i="885"/>
  <c r="AG101" i="885" s="1"/>
  <c r="AF93" i="885"/>
  <c r="AF101" i="885" s="1"/>
  <c r="AE93" i="885"/>
  <c r="AE101" i="885" s="1"/>
  <c r="AD93" i="885"/>
  <c r="AD101" i="885" s="1"/>
  <c r="AC93" i="885"/>
  <c r="AC101" i="885" s="1"/>
  <c r="AB93" i="885"/>
  <c r="AB101" i="885" s="1"/>
  <c r="AA93" i="885"/>
  <c r="AA101" i="885" s="1"/>
  <c r="Z93" i="885"/>
  <c r="Z101" i="885" s="1"/>
  <c r="Y93" i="885"/>
  <c r="Y101" i="885" s="1"/>
  <c r="X93" i="885"/>
  <c r="X101" i="885" s="1"/>
  <c r="W93" i="885"/>
  <c r="W101" i="885" s="1"/>
  <c r="V93" i="885"/>
  <c r="V101" i="885" s="1"/>
  <c r="U93" i="885"/>
  <c r="U101" i="885" s="1"/>
  <c r="T93" i="885"/>
  <c r="T101" i="885" s="1"/>
  <c r="S93" i="885"/>
  <c r="S101" i="885" s="1"/>
  <c r="R93" i="885"/>
  <c r="R101" i="885" s="1"/>
  <c r="R104" i="885" s="1"/>
  <c r="Q93" i="885"/>
  <c r="Q101" i="885" s="1"/>
  <c r="AR90" i="885"/>
  <c r="AQ90" i="885"/>
  <c r="AP90" i="885"/>
  <c r="AP108" i="885" s="1"/>
  <c r="AO90" i="885"/>
  <c r="AN90" i="885"/>
  <c r="AN108" i="885" s="1"/>
  <c r="AM90" i="885"/>
  <c r="AL90" i="885"/>
  <c r="AL108" i="885" s="1"/>
  <c r="AK90" i="885"/>
  <c r="AJ90" i="885"/>
  <c r="AI90" i="885"/>
  <c r="AH90" i="885"/>
  <c r="AH108" i="885" s="1"/>
  <c r="AG90" i="885"/>
  <c r="AF90" i="885"/>
  <c r="AF109" i="885" s="1"/>
  <c r="AE90" i="885"/>
  <c r="AD90" i="885"/>
  <c r="AD109" i="885" s="1"/>
  <c r="AC90" i="885"/>
  <c r="AB90" i="885"/>
  <c r="AA90" i="885"/>
  <c r="Z90" i="885"/>
  <c r="Z109" i="885" s="1"/>
  <c r="Y90" i="885"/>
  <c r="X90" i="885"/>
  <c r="X108" i="885" s="1"/>
  <c r="W90" i="885"/>
  <c r="V90" i="885"/>
  <c r="V108" i="885" s="1"/>
  <c r="U90" i="885"/>
  <c r="T90" i="885"/>
  <c r="S90" i="885"/>
  <c r="R90" i="885"/>
  <c r="R108" i="885" s="1"/>
  <c r="Q90" i="885"/>
  <c r="P90" i="885"/>
  <c r="P109" i="885" s="1"/>
  <c r="O90" i="885"/>
  <c r="N90" i="885"/>
  <c r="N109" i="885" s="1"/>
  <c r="M90" i="885"/>
  <c r="L90" i="885"/>
  <c r="K90" i="885"/>
  <c r="J90" i="885"/>
  <c r="J109" i="885" s="1"/>
  <c r="I90" i="885"/>
  <c r="H90" i="885"/>
  <c r="H109" i="885" s="1"/>
  <c r="G90" i="885"/>
  <c r="F90" i="885"/>
  <c r="E90" i="885"/>
  <c r="C73" i="885"/>
  <c r="D134" i="885" s="1"/>
  <c r="C67" i="885"/>
  <c r="C46" i="885"/>
  <c r="C40" i="885"/>
  <c r="C34" i="885"/>
  <c r="D133" i="885" s="1"/>
  <c r="N120" i="885" s="1"/>
  <c r="C22" i="885"/>
  <c r="M95" i="885" s="1"/>
  <c r="M102" i="885" s="1"/>
  <c r="C21" i="885"/>
  <c r="M93" i="885" s="1"/>
  <c r="M101" i="885" s="1"/>
  <c r="C20" i="885"/>
  <c r="C14" i="885"/>
  <c r="M99" i="885" s="1"/>
  <c r="C7" i="885"/>
  <c r="C5" i="885"/>
  <c r="A1" i="885"/>
  <c r="D136" i="884"/>
  <c r="AR129" i="884"/>
  <c r="AQ129" i="884"/>
  <c r="AP129" i="884"/>
  <c r="AO129" i="884"/>
  <c r="AN129" i="884"/>
  <c r="AM129" i="884"/>
  <c r="AL129" i="884"/>
  <c r="AK129" i="884"/>
  <c r="AJ129" i="884"/>
  <c r="AI129" i="884"/>
  <c r="AH129" i="884"/>
  <c r="AG129" i="884"/>
  <c r="AF129" i="884"/>
  <c r="AE129" i="884"/>
  <c r="AD129" i="884"/>
  <c r="AC129" i="884"/>
  <c r="AB129" i="884"/>
  <c r="AA129" i="884"/>
  <c r="Z129" i="884"/>
  <c r="Y129" i="884"/>
  <c r="X129" i="884"/>
  <c r="W129" i="884"/>
  <c r="V129" i="884"/>
  <c r="U129" i="884"/>
  <c r="T129" i="884"/>
  <c r="AF123" i="884"/>
  <c r="X123" i="884"/>
  <c r="AR122" i="884"/>
  <c r="AQ122" i="884"/>
  <c r="AP122" i="884"/>
  <c r="AO122" i="884"/>
  <c r="AN122" i="884"/>
  <c r="AM122" i="884"/>
  <c r="AL122" i="884"/>
  <c r="AK122" i="884"/>
  <c r="AJ122" i="884"/>
  <c r="AI122" i="884"/>
  <c r="AH122" i="884"/>
  <c r="AG122" i="884"/>
  <c r="AF122" i="884"/>
  <c r="AE122" i="884"/>
  <c r="AD122" i="884"/>
  <c r="AC122" i="884"/>
  <c r="AB122" i="884"/>
  <c r="AA122" i="884"/>
  <c r="Z122" i="884"/>
  <c r="Y122" i="884"/>
  <c r="X122" i="884"/>
  <c r="W122" i="884"/>
  <c r="V122" i="884"/>
  <c r="U122" i="884"/>
  <c r="T122" i="884"/>
  <c r="AR121" i="884"/>
  <c r="AR123" i="884" s="1"/>
  <c r="AQ121" i="884"/>
  <c r="AQ123" i="884" s="1"/>
  <c r="AP121" i="884"/>
  <c r="AP123" i="884" s="1"/>
  <c r="AO121" i="884"/>
  <c r="AN121" i="884"/>
  <c r="AN123" i="884" s="1"/>
  <c r="AM121" i="884"/>
  <c r="AM123" i="884" s="1"/>
  <c r="AL121" i="884"/>
  <c r="AL123" i="884" s="1"/>
  <c r="AK121" i="884"/>
  <c r="AJ121" i="884"/>
  <c r="AJ123" i="884" s="1"/>
  <c r="AI121" i="884"/>
  <c r="AI123" i="884" s="1"/>
  <c r="AH121" i="884"/>
  <c r="AH123" i="884" s="1"/>
  <c r="AG121" i="884"/>
  <c r="AF121" i="884"/>
  <c r="AE121" i="884"/>
  <c r="AE123" i="884" s="1"/>
  <c r="AD121" i="884"/>
  <c r="AD123" i="884" s="1"/>
  <c r="AC121" i="884"/>
  <c r="AB121" i="884"/>
  <c r="AB123" i="884" s="1"/>
  <c r="AA121" i="884"/>
  <c r="AA123" i="884" s="1"/>
  <c r="Z121" i="884"/>
  <c r="Z123" i="884" s="1"/>
  <c r="Y121" i="884"/>
  <c r="X121" i="884"/>
  <c r="W121" i="884"/>
  <c r="W123" i="884" s="1"/>
  <c r="V121" i="884"/>
  <c r="V123" i="884" s="1"/>
  <c r="U121" i="884"/>
  <c r="T121" i="884"/>
  <c r="T123" i="884" s="1"/>
  <c r="AR120" i="884"/>
  <c r="AQ120" i="884"/>
  <c r="AP120" i="884"/>
  <c r="AO120" i="884"/>
  <c r="AN120" i="884"/>
  <c r="AM120" i="884"/>
  <c r="AL120" i="884"/>
  <c r="AK120" i="884"/>
  <c r="AJ120" i="884"/>
  <c r="AI120" i="884"/>
  <c r="AH120" i="884"/>
  <c r="AG120" i="884"/>
  <c r="AF120" i="884"/>
  <c r="AE120" i="884"/>
  <c r="AD120" i="884"/>
  <c r="AC120" i="884"/>
  <c r="AB120" i="884"/>
  <c r="AA120" i="884"/>
  <c r="Z120" i="884"/>
  <c r="Y120" i="884"/>
  <c r="X120" i="884"/>
  <c r="W120" i="884"/>
  <c r="V120" i="884"/>
  <c r="U120" i="884"/>
  <c r="T120" i="884"/>
  <c r="P120" i="884"/>
  <c r="AR112" i="884"/>
  <c r="AQ112" i="884"/>
  <c r="AP112" i="884"/>
  <c r="AO112" i="884"/>
  <c r="AN112" i="884"/>
  <c r="AM112" i="884"/>
  <c r="AL112" i="884"/>
  <c r="AK112" i="884"/>
  <c r="AJ112" i="884"/>
  <c r="AI112" i="884"/>
  <c r="AH112" i="884"/>
  <c r="AG112" i="884"/>
  <c r="AF112" i="884"/>
  <c r="AE112" i="884"/>
  <c r="AD112" i="884"/>
  <c r="AC112" i="884"/>
  <c r="AB112" i="884"/>
  <c r="AA112" i="884"/>
  <c r="Z112" i="884"/>
  <c r="Y112" i="884"/>
  <c r="X112" i="884"/>
  <c r="W112" i="884"/>
  <c r="V112" i="884"/>
  <c r="U112" i="884"/>
  <c r="T112" i="884"/>
  <c r="S112" i="884"/>
  <c r="R112" i="884"/>
  <c r="Q112" i="884"/>
  <c r="P112" i="884"/>
  <c r="O112" i="884"/>
  <c r="N112" i="884"/>
  <c r="M112" i="884"/>
  <c r="L112" i="884"/>
  <c r="K112" i="884"/>
  <c r="J112" i="884"/>
  <c r="I112" i="884"/>
  <c r="H112" i="884"/>
  <c r="G112" i="884"/>
  <c r="F112" i="884"/>
  <c r="E112" i="884"/>
  <c r="AR107" i="884"/>
  <c r="AQ107" i="884"/>
  <c r="AP107" i="884"/>
  <c r="AO107" i="884"/>
  <c r="AN107" i="884"/>
  <c r="AM107" i="884"/>
  <c r="AL107" i="884"/>
  <c r="AK107" i="884"/>
  <c r="AJ107" i="884"/>
  <c r="AI107" i="884"/>
  <c r="AH107" i="884"/>
  <c r="AG107" i="884"/>
  <c r="AF107" i="884"/>
  <c r="AE107" i="884"/>
  <c r="AD107" i="884"/>
  <c r="AC107" i="884"/>
  <c r="AB107" i="884"/>
  <c r="AA107" i="884"/>
  <c r="Z107" i="884"/>
  <c r="Y107" i="884"/>
  <c r="X107" i="884"/>
  <c r="W107" i="884"/>
  <c r="V107" i="884"/>
  <c r="U107" i="884"/>
  <c r="T107" i="884"/>
  <c r="AR106" i="884"/>
  <c r="AR117" i="884" s="1"/>
  <c r="AQ106" i="884"/>
  <c r="AP106" i="884"/>
  <c r="AO106" i="884"/>
  <c r="AO117" i="884" s="1"/>
  <c r="AN106" i="884"/>
  <c r="AN117" i="884" s="1"/>
  <c r="AM106" i="884"/>
  <c r="AL106" i="884"/>
  <c r="AK106" i="884"/>
  <c r="AK117" i="884" s="1"/>
  <c r="AJ106" i="884"/>
  <c r="AJ117" i="884" s="1"/>
  <c r="AI106" i="884"/>
  <c r="AH106" i="884"/>
  <c r="AG106" i="884"/>
  <c r="AG117" i="884" s="1"/>
  <c r="AF106" i="884"/>
  <c r="AF117" i="884" s="1"/>
  <c r="AE106" i="884"/>
  <c r="AD106" i="884"/>
  <c r="AC106" i="884"/>
  <c r="AC117" i="884" s="1"/>
  <c r="AB106" i="884"/>
  <c r="AB117" i="884" s="1"/>
  <c r="AA106" i="884"/>
  <c r="Z106" i="884"/>
  <c r="Y106" i="884"/>
  <c r="Y117" i="884" s="1"/>
  <c r="X106" i="884"/>
  <c r="X117" i="884" s="1"/>
  <c r="W106" i="884"/>
  <c r="V106" i="884"/>
  <c r="U106" i="884"/>
  <c r="U117" i="884" s="1"/>
  <c r="T106" i="884"/>
  <c r="T117" i="884" s="1"/>
  <c r="AR101" i="884"/>
  <c r="AR99" i="884"/>
  <c r="AQ99" i="884"/>
  <c r="AP99" i="884"/>
  <c r="AO99" i="884"/>
  <c r="AN99" i="884"/>
  <c r="AM99" i="884"/>
  <c r="AL99" i="884"/>
  <c r="AK99" i="884"/>
  <c r="AJ99" i="884"/>
  <c r="AI99" i="884"/>
  <c r="AH99" i="884"/>
  <c r="AG99" i="884"/>
  <c r="AF99" i="884"/>
  <c r="AE99" i="884"/>
  <c r="AD99" i="884"/>
  <c r="AC99" i="884"/>
  <c r="AB99" i="884"/>
  <c r="AA99" i="884"/>
  <c r="Z99" i="884"/>
  <c r="Y99" i="884"/>
  <c r="X99" i="884"/>
  <c r="W99" i="884"/>
  <c r="V99" i="884"/>
  <c r="U99" i="884"/>
  <c r="T99" i="884"/>
  <c r="O99" i="884"/>
  <c r="E99" i="884"/>
  <c r="AR97" i="884"/>
  <c r="AQ97" i="884"/>
  <c r="AP97" i="884"/>
  <c r="AO97" i="884"/>
  <c r="AN97" i="884"/>
  <c r="AM97" i="884"/>
  <c r="AL97" i="884"/>
  <c r="AK97" i="884"/>
  <c r="AJ97" i="884"/>
  <c r="AI97" i="884"/>
  <c r="AH97" i="884"/>
  <c r="AG97" i="884"/>
  <c r="AF97" i="884"/>
  <c r="AE97" i="884"/>
  <c r="AD97" i="884"/>
  <c r="AC97" i="884"/>
  <c r="AB97" i="884"/>
  <c r="AA97" i="884"/>
  <c r="Z97" i="884"/>
  <c r="Y97" i="884"/>
  <c r="Y103" i="884" s="1"/>
  <c r="X97" i="884"/>
  <c r="W97" i="884"/>
  <c r="V97" i="884"/>
  <c r="U97" i="884"/>
  <c r="T97" i="884"/>
  <c r="S97" i="884"/>
  <c r="R97" i="884"/>
  <c r="Q97" i="884"/>
  <c r="P97" i="884"/>
  <c r="O97" i="884"/>
  <c r="N97" i="884"/>
  <c r="M97" i="884"/>
  <c r="L97" i="884"/>
  <c r="K97" i="884"/>
  <c r="J97" i="884"/>
  <c r="I97" i="884"/>
  <c r="H97" i="884"/>
  <c r="G97" i="884"/>
  <c r="F97" i="884"/>
  <c r="E97" i="884"/>
  <c r="AR95" i="884"/>
  <c r="AR102" i="884" s="1"/>
  <c r="AQ95" i="884"/>
  <c r="AQ102" i="884" s="1"/>
  <c r="AP95" i="884"/>
  <c r="AP102" i="884" s="1"/>
  <c r="AO95" i="884"/>
  <c r="AO102" i="884" s="1"/>
  <c r="AN95" i="884"/>
  <c r="AN102" i="884" s="1"/>
  <c r="AM95" i="884"/>
  <c r="AM102" i="884" s="1"/>
  <c r="AL95" i="884"/>
  <c r="AL102" i="884" s="1"/>
  <c r="AK95" i="884"/>
  <c r="AK102" i="884" s="1"/>
  <c r="AJ95" i="884"/>
  <c r="AJ102" i="884" s="1"/>
  <c r="AI95" i="884"/>
  <c r="AI102" i="884" s="1"/>
  <c r="AH95" i="884"/>
  <c r="AH102" i="884" s="1"/>
  <c r="AG95" i="884"/>
  <c r="AG102" i="884" s="1"/>
  <c r="AF95" i="884"/>
  <c r="AF102" i="884" s="1"/>
  <c r="AE95" i="884"/>
  <c r="AE102" i="884" s="1"/>
  <c r="AD95" i="884"/>
  <c r="AD102" i="884" s="1"/>
  <c r="AC95" i="884"/>
  <c r="AC102" i="884" s="1"/>
  <c r="AB95" i="884"/>
  <c r="AB102" i="884" s="1"/>
  <c r="AA95" i="884"/>
  <c r="AA102" i="884" s="1"/>
  <c r="Z95" i="884"/>
  <c r="Z102" i="884" s="1"/>
  <c r="Y95" i="884"/>
  <c r="Y102" i="884" s="1"/>
  <c r="X95" i="884"/>
  <c r="X102" i="884" s="1"/>
  <c r="W95" i="884"/>
  <c r="W102" i="884" s="1"/>
  <c r="V95" i="884"/>
  <c r="V102" i="884" s="1"/>
  <c r="U95" i="884"/>
  <c r="U102" i="884" s="1"/>
  <c r="T95" i="884"/>
  <c r="T102" i="884" s="1"/>
  <c r="AR93" i="884"/>
  <c r="AQ93" i="884"/>
  <c r="AQ101" i="884" s="1"/>
  <c r="AP93" i="884"/>
  <c r="AP101" i="884" s="1"/>
  <c r="AO93" i="884"/>
  <c r="AO101" i="884" s="1"/>
  <c r="AN93" i="884"/>
  <c r="AN101" i="884" s="1"/>
  <c r="AM93" i="884"/>
  <c r="AM101" i="884" s="1"/>
  <c r="AL93" i="884"/>
  <c r="AL101" i="884" s="1"/>
  <c r="AK93" i="884"/>
  <c r="AK101" i="884" s="1"/>
  <c r="AJ93" i="884"/>
  <c r="AJ101" i="884" s="1"/>
  <c r="AI93" i="884"/>
  <c r="AI101" i="884" s="1"/>
  <c r="AH93" i="884"/>
  <c r="AH101" i="884" s="1"/>
  <c r="AG93" i="884"/>
  <c r="AG101" i="884" s="1"/>
  <c r="AF93" i="884"/>
  <c r="AF101" i="884" s="1"/>
  <c r="AE93" i="884"/>
  <c r="AE101" i="884" s="1"/>
  <c r="AD93" i="884"/>
  <c r="AD101" i="884" s="1"/>
  <c r="AC93" i="884"/>
  <c r="AC101" i="884" s="1"/>
  <c r="AB93" i="884"/>
  <c r="AB101" i="884" s="1"/>
  <c r="AA93" i="884"/>
  <c r="AA101" i="884" s="1"/>
  <c r="Z93" i="884"/>
  <c r="Z101" i="884" s="1"/>
  <c r="Y93" i="884"/>
  <c r="Y101" i="884" s="1"/>
  <c r="X93" i="884"/>
  <c r="X101" i="884" s="1"/>
  <c r="W93" i="884"/>
  <c r="W101" i="884" s="1"/>
  <c r="V93" i="884"/>
  <c r="V101" i="884" s="1"/>
  <c r="U93" i="884"/>
  <c r="U101" i="884" s="1"/>
  <c r="T93" i="884"/>
  <c r="T101" i="884" s="1"/>
  <c r="AR90" i="884"/>
  <c r="AR110" i="884" s="1"/>
  <c r="AQ90" i="884"/>
  <c r="AP90" i="884"/>
  <c r="AP110" i="884" s="1"/>
  <c r="AO90" i="884"/>
  <c r="AO110" i="884" s="1"/>
  <c r="AN90" i="884"/>
  <c r="AN110" i="884" s="1"/>
  <c r="AM90" i="884"/>
  <c r="AL90" i="884"/>
  <c r="AL110" i="884" s="1"/>
  <c r="AK90" i="884"/>
  <c r="AK110" i="884" s="1"/>
  <c r="AJ90" i="884"/>
  <c r="AJ110" i="884" s="1"/>
  <c r="AI90" i="884"/>
  <c r="AH90" i="884"/>
  <c r="AH110" i="884" s="1"/>
  <c r="AG90" i="884"/>
  <c r="AF90" i="884"/>
  <c r="AF110" i="884" s="1"/>
  <c r="AE90" i="884"/>
  <c r="AD90" i="884"/>
  <c r="AD110" i="884" s="1"/>
  <c r="AC90" i="884"/>
  <c r="AC110" i="884" s="1"/>
  <c r="AB90" i="884"/>
  <c r="AB110" i="884" s="1"/>
  <c r="AA90" i="884"/>
  <c r="Z90" i="884"/>
  <c r="Z110" i="884" s="1"/>
  <c r="Y90" i="884"/>
  <c r="Y110" i="884" s="1"/>
  <c r="X90" i="884"/>
  <c r="X110" i="884" s="1"/>
  <c r="W90" i="884"/>
  <c r="V90" i="884"/>
  <c r="V110" i="884" s="1"/>
  <c r="U90" i="884"/>
  <c r="U110" i="884" s="1"/>
  <c r="T90" i="884"/>
  <c r="T110" i="884" s="1"/>
  <c r="S90" i="884"/>
  <c r="R90" i="884"/>
  <c r="R110" i="884" s="1"/>
  <c r="Q90" i="884"/>
  <c r="P90" i="884"/>
  <c r="P110" i="884" s="1"/>
  <c r="O90" i="884"/>
  <c r="N90" i="884"/>
  <c r="N110" i="884" s="1"/>
  <c r="M90" i="884"/>
  <c r="L90" i="884"/>
  <c r="L110" i="884" s="1"/>
  <c r="K90" i="884"/>
  <c r="J90" i="884"/>
  <c r="J110" i="884" s="1"/>
  <c r="I90" i="884"/>
  <c r="H90" i="884"/>
  <c r="H110" i="884" s="1"/>
  <c r="G90" i="884"/>
  <c r="F90" i="884"/>
  <c r="F110" i="884" s="1"/>
  <c r="E90" i="884"/>
  <c r="C73" i="884"/>
  <c r="D134" i="884" s="1"/>
  <c r="C67" i="884"/>
  <c r="D135" i="884" s="1"/>
  <c r="C46" i="884"/>
  <c r="C40" i="884"/>
  <c r="C34" i="884"/>
  <c r="D133" i="884" s="1"/>
  <c r="C22" i="884"/>
  <c r="P95" i="884" s="1"/>
  <c r="P102" i="884" s="1"/>
  <c r="C20" i="884"/>
  <c r="C21" i="884" s="1"/>
  <c r="C14" i="884"/>
  <c r="S99" i="884" s="1"/>
  <c r="C7" i="884"/>
  <c r="C5" i="884"/>
  <c r="A1" i="884"/>
  <c r="D136" i="883"/>
  <c r="AR129" i="883"/>
  <c r="AQ129" i="883"/>
  <c r="AP129" i="883"/>
  <c r="AO129" i="883"/>
  <c r="AN129" i="883"/>
  <c r="AM129" i="883"/>
  <c r="AL129" i="883"/>
  <c r="AK129" i="883"/>
  <c r="AJ129" i="883"/>
  <c r="AI129" i="883"/>
  <c r="AH129" i="883"/>
  <c r="AG129" i="883"/>
  <c r="AF129" i="883"/>
  <c r="AE129" i="883"/>
  <c r="AD129" i="883"/>
  <c r="AC129" i="883"/>
  <c r="AB129" i="883"/>
  <c r="AA129" i="883"/>
  <c r="Z129" i="883"/>
  <c r="Y129" i="883"/>
  <c r="X129" i="883"/>
  <c r="W129" i="883"/>
  <c r="V129" i="883"/>
  <c r="U129" i="883"/>
  <c r="T129" i="883"/>
  <c r="AR122" i="883"/>
  <c r="AQ122" i="883"/>
  <c r="AP122" i="883"/>
  <c r="AO122" i="883"/>
  <c r="AN122" i="883"/>
  <c r="AM122" i="883"/>
  <c r="AL122" i="883"/>
  <c r="AK122" i="883"/>
  <c r="AJ122" i="883"/>
  <c r="AI122" i="883"/>
  <c r="AH122" i="883"/>
  <c r="AG122" i="883"/>
  <c r="AF122" i="883"/>
  <c r="AE122" i="883"/>
  <c r="AD122" i="883"/>
  <c r="AC122" i="883"/>
  <c r="AB122" i="883"/>
  <c r="AA122" i="883"/>
  <c r="Z122" i="883"/>
  <c r="Y122" i="883"/>
  <c r="X122" i="883"/>
  <c r="W122" i="883"/>
  <c r="V122" i="883"/>
  <c r="U122" i="883"/>
  <c r="T122" i="883"/>
  <c r="AR121" i="883"/>
  <c r="AQ121" i="883"/>
  <c r="AP121" i="883"/>
  <c r="AO121" i="883"/>
  <c r="AN121" i="883"/>
  <c r="AM121" i="883"/>
  <c r="AL121" i="883"/>
  <c r="AK121" i="883"/>
  <c r="AJ121" i="883"/>
  <c r="AI121" i="883"/>
  <c r="AH121" i="883"/>
  <c r="AG121" i="883"/>
  <c r="AF121" i="883"/>
  <c r="AE121" i="883"/>
  <c r="AD121" i="883"/>
  <c r="AC121" i="883"/>
  <c r="AB121" i="883"/>
  <c r="AA121" i="883"/>
  <c r="Z121" i="883"/>
  <c r="Y121" i="883"/>
  <c r="X121" i="883"/>
  <c r="W121" i="883"/>
  <c r="V121" i="883"/>
  <c r="U121" i="883"/>
  <c r="T121" i="883"/>
  <c r="AR120" i="883"/>
  <c r="AQ120" i="883"/>
  <c r="AP120" i="883"/>
  <c r="AO120" i="883"/>
  <c r="AN120" i="883"/>
  <c r="AM120" i="883"/>
  <c r="AL120" i="883"/>
  <c r="AK120" i="883"/>
  <c r="AJ120" i="883"/>
  <c r="AI120" i="883"/>
  <c r="AH120" i="883"/>
  <c r="AG120" i="883"/>
  <c r="AF120" i="883"/>
  <c r="AE120" i="883"/>
  <c r="AD120" i="883"/>
  <c r="AC120" i="883"/>
  <c r="AB120" i="883"/>
  <c r="AA120" i="883"/>
  <c r="Z120" i="883"/>
  <c r="Y120" i="883"/>
  <c r="X120" i="883"/>
  <c r="W120" i="883"/>
  <c r="V120" i="883"/>
  <c r="U120" i="883"/>
  <c r="T120" i="883"/>
  <c r="AR112" i="883"/>
  <c r="AQ112" i="883"/>
  <c r="AP112" i="883"/>
  <c r="AO112" i="883"/>
  <c r="AN112" i="883"/>
  <c r="AM112" i="883"/>
  <c r="AL112" i="883"/>
  <c r="AK112" i="883"/>
  <c r="AJ112" i="883"/>
  <c r="AI112" i="883"/>
  <c r="AH112" i="883"/>
  <c r="AG112" i="883"/>
  <c r="AF112" i="883"/>
  <c r="AE112" i="883"/>
  <c r="AD112" i="883"/>
  <c r="AC112" i="883"/>
  <c r="AB112" i="883"/>
  <c r="AA112" i="883"/>
  <c r="Z112" i="883"/>
  <c r="Y112" i="883"/>
  <c r="X112" i="883"/>
  <c r="W112" i="883"/>
  <c r="V112" i="883"/>
  <c r="U112" i="883"/>
  <c r="T112" i="883"/>
  <c r="S112" i="883"/>
  <c r="R112" i="883"/>
  <c r="Q112" i="883"/>
  <c r="P112" i="883"/>
  <c r="O112" i="883"/>
  <c r="N112" i="883"/>
  <c r="M112" i="883"/>
  <c r="L112" i="883"/>
  <c r="K112" i="883"/>
  <c r="J112" i="883"/>
  <c r="I112" i="883"/>
  <c r="H112" i="883"/>
  <c r="G112" i="883"/>
  <c r="F112" i="883"/>
  <c r="E112" i="883"/>
  <c r="P110" i="883"/>
  <c r="AF108" i="883"/>
  <c r="AR107" i="883"/>
  <c r="AQ107" i="883"/>
  <c r="AP107" i="883"/>
  <c r="AO107" i="883"/>
  <c r="AN107" i="883"/>
  <c r="AM107" i="883"/>
  <c r="AL107" i="883"/>
  <c r="AK107" i="883"/>
  <c r="AJ107" i="883"/>
  <c r="AI107" i="883"/>
  <c r="AH107" i="883"/>
  <c r="AG107" i="883"/>
  <c r="AF107" i="883"/>
  <c r="AE107" i="883"/>
  <c r="AD107" i="883"/>
  <c r="AC107" i="883"/>
  <c r="AB107" i="883"/>
  <c r="AA107" i="883"/>
  <c r="Z107" i="883"/>
  <c r="Y107" i="883"/>
  <c r="X107" i="883"/>
  <c r="W107" i="883"/>
  <c r="V107" i="883"/>
  <c r="U107" i="883"/>
  <c r="T107" i="883"/>
  <c r="AR106" i="883"/>
  <c r="AQ106" i="883"/>
  <c r="AP106" i="883"/>
  <c r="AO106" i="883"/>
  <c r="AN106" i="883"/>
  <c r="AM106" i="883"/>
  <c r="AL106" i="883"/>
  <c r="AL117" i="883" s="1"/>
  <c r="AK106" i="883"/>
  <c r="AJ106" i="883"/>
  <c r="AI106" i="883"/>
  <c r="AH106" i="883"/>
  <c r="AG106" i="883"/>
  <c r="AF106" i="883"/>
  <c r="AE106" i="883"/>
  <c r="AD106" i="883"/>
  <c r="AC106" i="883"/>
  <c r="AB106" i="883"/>
  <c r="AA106" i="883"/>
  <c r="Z106" i="883"/>
  <c r="Y106" i="883"/>
  <c r="X106" i="883"/>
  <c r="W106" i="883"/>
  <c r="V106" i="883"/>
  <c r="V117" i="883" s="1"/>
  <c r="U106" i="883"/>
  <c r="T106" i="883"/>
  <c r="AR99" i="883"/>
  <c r="AQ99" i="883"/>
  <c r="AP99" i="883"/>
  <c r="AO99" i="883"/>
  <c r="AN99" i="883"/>
  <c r="AM99" i="883"/>
  <c r="AL99" i="883"/>
  <c r="AK99" i="883"/>
  <c r="AJ99" i="883"/>
  <c r="AI99" i="883"/>
  <c r="AH99" i="883"/>
  <c r="AG99" i="883"/>
  <c r="AF99" i="883"/>
  <c r="AE99" i="883"/>
  <c r="AE103" i="883" s="1"/>
  <c r="AD99" i="883"/>
  <c r="AC99" i="883"/>
  <c r="AB99" i="883"/>
  <c r="AA99" i="883"/>
  <c r="AA103" i="883" s="1"/>
  <c r="Z99" i="883"/>
  <c r="Y99" i="883"/>
  <c r="X99" i="883"/>
  <c r="W99" i="883"/>
  <c r="V99" i="883"/>
  <c r="U99" i="883"/>
  <c r="T99" i="883"/>
  <c r="T103" i="883" s="1"/>
  <c r="AR97" i="883"/>
  <c r="AQ97" i="883"/>
  <c r="AP97" i="883"/>
  <c r="AO97" i="883"/>
  <c r="AN97" i="883"/>
  <c r="AM97" i="883"/>
  <c r="AL97" i="883"/>
  <c r="AK97" i="883"/>
  <c r="AJ97" i="883"/>
  <c r="AI97" i="883"/>
  <c r="AH97" i="883"/>
  <c r="AG97" i="883"/>
  <c r="AF97" i="883"/>
  <c r="AE97" i="883"/>
  <c r="AD97" i="883"/>
  <c r="AC97" i="883"/>
  <c r="AB97" i="883"/>
  <c r="AA97" i="883"/>
  <c r="Z97" i="883"/>
  <c r="Y97" i="883"/>
  <c r="X97" i="883"/>
  <c r="W97" i="883"/>
  <c r="V97" i="883"/>
  <c r="V103" i="883" s="1"/>
  <c r="U97" i="883"/>
  <c r="T97" i="883"/>
  <c r="S97" i="883"/>
  <c r="R97" i="883"/>
  <c r="Q97" i="883"/>
  <c r="P97" i="883"/>
  <c r="O97" i="883"/>
  <c r="N97" i="883"/>
  <c r="M97" i="883"/>
  <c r="L97" i="883"/>
  <c r="K97" i="883"/>
  <c r="J97" i="883"/>
  <c r="I97" i="883"/>
  <c r="H97" i="883"/>
  <c r="G97" i="883"/>
  <c r="F97" i="883"/>
  <c r="E97" i="883"/>
  <c r="AR95" i="883"/>
  <c r="AR102" i="883" s="1"/>
  <c r="AQ95" i="883"/>
  <c r="AQ102" i="883" s="1"/>
  <c r="AP95" i="883"/>
  <c r="AP102" i="883" s="1"/>
  <c r="AO95" i="883"/>
  <c r="AO102" i="883" s="1"/>
  <c r="AN95" i="883"/>
  <c r="AN102" i="883" s="1"/>
  <c r="AM95" i="883"/>
  <c r="AM102" i="883" s="1"/>
  <c r="AL95" i="883"/>
  <c r="AL102" i="883" s="1"/>
  <c r="AK95" i="883"/>
  <c r="AK102" i="883" s="1"/>
  <c r="AJ95" i="883"/>
  <c r="AJ102" i="883" s="1"/>
  <c r="AI95" i="883"/>
  <c r="AI102" i="883" s="1"/>
  <c r="AH95" i="883"/>
  <c r="AH102" i="883" s="1"/>
  <c r="AG95" i="883"/>
  <c r="AG102" i="883" s="1"/>
  <c r="AF95" i="883"/>
  <c r="AF102" i="883" s="1"/>
  <c r="AE95" i="883"/>
  <c r="AE102" i="883" s="1"/>
  <c r="AD95" i="883"/>
  <c r="AD102" i="883" s="1"/>
  <c r="AC95" i="883"/>
  <c r="AC102" i="883" s="1"/>
  <c r="AB95" i="883"/>
  <c r="AB102" i="883" s="1"/>
  <c r="AA95" i="883"/>
  <c r="AA102" i="883" s="1"/>
  <c r="Z95" i="883"/>
  <c r="Z102" i="883" s="1"/>
  <c r="Y95" i="883"/>
  <c r="Y102" i="883" s="1"/>
  <c r="X95" i="883"/>
  <c r="X102" i="883" s="1"/>
  <c r="W95" i="883"/>
  <c r="W102" i="883" s="1"/>
  <c r="V95" i="883"/>
  <c r="V102" i="883" s="1"/>
  <c r="U95" i="883"/>
  <c r="U102" i="883" s="1"/>
  <c r="T95" i="883"/>
  <c r="T102" i="883" s="1"/>
  <c r="AR93" i="883"/>
  <c r="AR101" i="883" s="1"/>
  <c r="AQ93" i="883"/>
  <c r="AQ101" i="883" s="1"/>
  <c r="AP93" i="883"/>
  <c r="AP101" i="883" s="1"/>
  <c r="AO93" i="883"/>
  <c r="AO101" i="883" s="1"/>
  <c r="AN93" i="883"/>
  <c r="AN101" i="883" s="1"/>
  <c r="AM93" i="883"/>
  <c r="AM101" i="883" s="1"/>
  <c r="AL93" i="883"/>
  <c r="AL101" i="883" s="1"/>
  <c r="AK93" i="883"/>
  <c r="AK101" i="883" s="1"/>
  <c r="AJ93" i="883"/>
  <c r="AJ101" i="883" s="1"/>
  <c r="AI93" i="883"/>
  <c r="AI101" i="883" s="1"/>
  <c r="AH93" i="883"/>
  <c r="AH101" i="883" s="1"/>
  <c r="AG93" i="883"/>
  <c r="AG101" i="883" s="1"/>
  <c r="AF93" i="883"/>
  <c r="AF101" i="883" s="1"/>
  <c r="AE93" i="883"/>
  <c r="AE101" i="883" s="1"/>
  <c r="AD93" i="883"/>
  <c r="AD101" i="883" s="1"/>
  <c r="AC93" i="883"/>
  <c r="AC101" i="883" s="1"/>
  <c r="AB93" i="883"/>
  <c r="AB101" i="883" s="1"/>
  <c r="AA93" i="883"/>
  <c r="AA101" i="883" s="1"/>
  <c r="Z93" i="883"/>
  <c r="Z101" i="883" s="1"/>
  <c r="Y93" i="883"/>
  <c r="Y101" i="883" s="1"/>
  <c r="X93" i="883"/>
  <c r="X101" i="883" s="1"/>
  <c r="W93" i="883"/>
  <c r="W101" i="883" s="1"/>
  <c r="V93" i="883"/>
  <c r="V101" i="883" s="1"/>
  <c r="U93" i="883"/>
  <c r="U101" i="883" s="1"/>
  <c r="T93" i="883"/>
  <c r="T101" i="883" s="1"/>
  <c r="AR90" i="883"/>
  <c r="AR110" i="883" s="1"/>
  <c r="AQ90" i="883"/>
  <c r="AQ110" i="883" s="1"/>
  <c r="AP90" i="883"/>
  <c r="AO90" i="883"/>
  <c r="AN90" i="883"/>
  <c r="AM90" i="883"/>
  <c r="AL90" i="883"/>
  <c r="AK90" i="883"/>
  <c r="AJ90" i="883"/>
  <c r="AJ109" i="883" s="1"/>
  <c r="AI90" i="883"/>
  <c r="AI110" i="883" s="1"/>
  <c r="AH90" i="883"/>
  <c r="AG90" i="883"/>
  <c r="AF90" i="883"/>
  <c r="AF110" i="883" s="1"/>
  <c r="AE90" i="883"/>
  <c r="AD90" i="883"/>
  <c r="AC90" i="883"/>
  <c r="AB90" i="883"/>
  <c r="AB110" i="883" s="1"/>
  <c r="AA90" i="883"/>
  <c r="AA109" i="883" s="1"/>
  <c r="Z90" i="883"/>
  <c r="Z110" i="883" s="1"/>
  <c r="Y90" i="883"/>
  <c r="X90" i="883"/>
  <c r="X110" i="883" s="1"/>
  <c r="W90" i="883"/>
  <c r="V90" i="883"/>
  <c r="U90" i="883"/>
  <c r="T90" i="883"/>
  <c r="T109" i="883" s="1"/>
  <c r="S90" i="883"/>
  <c r="S110" i="883" s="1"/>
  <c r="R90" i="883"/>
  <c r="Q90" i="883"/>
  <c r="P90" i="883"/>
  <c r="O90" i="883"/>
  <c r="N90" i="883"/>
  <c r="M90" i="883"/>
  <c r="L90" i="883"/>
  <c r="L110" i="883" s="1"/>
  <c r="K90" i="883"/>
  <c r="K110" i="883" s="1"/>
  <c r="J90" i="883"/>
  <c r="I90" i="883"/>
  <c r="H90" i="883"/>
  <c r="G90" i="883"/>
  <c r="F90" i="883"/>
  <c r="E90" i="883"/>
  <c r="C73" i="883"/>
  <c r="D134" i="883" s="1"/>
  <c r="C67" i="883"/>
  <c r="C46" i="883"/>
  <c r="C40" i="883"/>
  <c r="C34" i="883"/>
  <c r="D133" i="883" s="1"/>
  <c r="P120" i="883" s="1"/>
  <c r="C22" i="883"/>
  <c r="C21" i="883"/>
  <c r="S93" i="883" s="1"/>
  <c r="S101" i="883" s="1"/>
  <c r="C20" i="883"/>
  <c r="C14" i="883"/>
  <c r="S99" i="883" s="1"/>
  <c r="C7" i="883"/>
  <c r="C5" i="883"/>
  <c r="A1" i="883"/>
  <c r="D136" i="882"/>
  <c r="AR129" i="882"/>
  <c r="AQ129" i="882"/>
  <c r="AP129" i="882"/>
  <c r="AO129" i="882"/>
  <c r="AN129" i="882"/>
  <c r="AM129" i="882"/>
  <c r="AL129" i="882"/>
  <c r="AK129" i="882"/>
  <c r="AJ129" i="882"/>
  <c r="AI129" i="882"/>
  <c r="AH129" i="882"/>
  <c r="AG129" i="882"/>
  <c r="AF129" i="882"/>
  <c r="AE129" i="882"/>
  <c r="AD129" i="882"/>
  <c r="AC129" i="882"/>
  <c r="AB129" i="882"/>
  <c r="AA129" i="882"/>
  <c r="Z129" i="882"/>
  <c r="Y129" i="882"/>
  <c r="X129" i="882"/>
  <c r="W129" i="882"/>
  <c r="V129" i="882"/>
  <c r="U129" i="882"/>
  <c r="T129" i="882"/>
  <c r="AR122" i="882"/>
  <c r="AQ122" i="882"/>
  <c r="AP122" i="882"/>
  <c r="AO122" i="882"/>
  <c r="AN122" i="882"/>
  <c r="AM122" i="882"/>
  <c r="AL122" i="882"/>
  <c r="AK122" i="882"/>
  <c r="AJ122" i="882"/>
  <c r="AI122" i="882"/>
  <c r="AH122" i="882"/>
  <c r="AG122" i="882"/>
  <c r="AF122" i="882"/>
  <c r="AE122" i="882"/>
  <c r="AD122" i="882"/>
  <c r="AC122" i="882"/>
  <c r="AB122" i="882"/>
  <c r="AA122" i="882"/>
  <c r="Z122" i="882"/>
  <c r="Y122" i="882"/>
  <c r="X122" i="882"/>
  <c r="W122" i="882"/>
  <c r="V122" i="882"/>
  <c r="U122" i="882"/>
  <c r="T122" i="882"/>
  <c r="AR121" i="882"/>
  <c r="AQ121" i="882"/>
  <c r="AP121" i="882"/>
  <c r="AO121" i="882"/>
  <c r="AN121" i="882"/>
  <c r="AM121" i="882"/>
  <c r="AM123" i="882" s="1"/>
  <c r="AL121" i="882"/>
  <c r="AL123" i="882" s="1"/>
  <c r="AK121" i="882"/>
  <c r="AJ121" i="882"/>
  <c r="AI121" i="882"/>
  <c r="AH121" i="882"/>
  <c r="AG121" i="882"/>
  <c r="AF121" i="882"/>
  <c r="AE121" i="882"/>
  <c r="AD121" i="882"/>
  <c r="AD123" i="882" s="1"/>
  <c r="AC121" i="882"/>
  <c r="AB121" i="882"/>
  <c r="AA121" i="882"/>
  <c r="Z121" i="882"/>
  <c r="Y121" i="882"/>
  <c r="X121" i="882"/>
  <c r="W121" i="882"/>
  <c r="W123" i="882" s="1"/>
  <c r="V121" i="882"/>
  <c r="V123" i="882" s="1"/>
  <c r="U121" i="882"/>
  <c r="T121" i="882"/>
  <c r="AR120" i="882"/>
  <c r="AQ120" i="882"/>
  <c r="AP120" i="882"/>
  <c r="AO120" i="882"/>
  <c r="AN120" i="882"/>
  <c r="AM120" i="882"/>
  <c r="AL120" i="882"/>
  <c r="AK120" i="882"/>
  <c r="AJ120" i="882"/>
  <c r="AI120" i="882"/>
  <c r="AH120" i="882"/>
  <c r="AG120" i="882"/>
  <c r="AF120" i="882"/>
  <c r="AE120" i="882"/>
  <c r="AD120" i="882"/>
  <c r="AC120" i="882"/>
  <c r="AB120" i="882"/>
  <c r="AA120" i="882"/>
  <c r="Z120" i="882"/>
  <c r="Y120" i="882"/>
  <c r="X120" i="882"/>
  <c r="W120" i="882"/>
  <c r="V120" i="882"/>
  <c r="U120" i="882"/>
  <c r="T120" i="882"/>
  <c r="AR112" i="882"/>
  <c r="AQ112" i="882"/>
  <c r="AP112" i="882"/>
  <c r="AO112" i="882"/>
  <c r="AN112" i="882"/>
  <c r="AM112" i="882"/>
  <c r="AL112" i="882"/>
  <c r="AK112" i="882"/>
  <c r="AJ112" i="882"/>
  <c r="AI112" i="882"/>
  <c r="AH112" i="882"/>
  <c r="AG112" i="882"/>
  <c r="AF112" i="882"/>
  <c r="AE112" i="882"/>
  <c r="AD112" i="882"/>
  <c r="AC112" i="882"/>
  <c r="AB112" i="882"/>
  <c r="AA112" i="882"/>
  <c r="Z112" i="882"/>
  <c r="Y112" i="882"/>
  <c r="X112" i="882"/>
  <c r="W112" i="882"/>
  <c r="V112" i="882"/>
  <c r="U112" i="882"/>
  <c r="T112" i="882"/>
  <c r="S112" i="882"/>
  <c r="R112" i="882"/>
  <c r="Q112" i="882"/>
  <c r="P112" i="882"/>
  <c r="O112" i="882"/>
  <c r="N112" i="882"/>
  <c r="M112" i="882"/>
  <c r="L112" i="882"/>
  <c r="K112" i="882"/>
  <c r="J112" i="882"/>
  <c r="I112" i="882"/>
  <c r="H112" i="882"/>
  <c r="G112" i="882"/>
  <c r="F112" i="882"/>
  <c r="E112" i="882"/>
  <c r="AR109" i="882"/>
  <c r="P109" i="882"/>
  <c r="X108" i="882"/>
  <c r="T108" i="882"/>
  <c r="H108" i="882"/>
  <c r="AR107" i="882"/>
  <c r="AQ107" i="882"/>
  <c r="AP107" i="882"/>
  <c r="AO107" i="882"/>
  <c r="AN107" i="882"/>
  <c r="AM107" i="882"/>
  <c r="AL107" i="882"/>
  <c r="AK107" i="882"/>
  <c r="AJ107" i="882"/>
  <c r="AI107" i="882"/>
  <c r="AH107" i="882"/>
  <c r="AG107" i="882"/>
  <c r="AF107" i="882"/>
  <c r="AE107" i="882"/>
  <c r="AD107" i="882"/>
  <c r="AC107" i="882"/>
  <c r="AB107" i="882"/>
  <c r="AA107" i="882"/>
  <c r="Z107" i="882"/>
  <c r="Y107" i="882"/>
  <c r="X107" i="882"/>
  <c r="W107" i="882"/>
  <c r="V107" i="882"/>
  <c r="U107" i="882"/>
  <c r="T107" i="882"/>
  <c r="AR106" i="882"/>
  <c r="AR117" i="882" s="1"/>
  <c r="AQ106" i="882"/>
  <c r="AQ117" i="882" s="1"/>
  <c r="AP106" i="882"/>
  <c r="AP117" i="882" s="1"/>
  <c r="AO106" i="882"/>
  <c r="AN106" i="882"/>
  <c r="AN117" i="882" s="1"/>
  <c r="AM106" i="882"/>
  <c r="AM117" i="882" s="1"/>
  <c r="AL106" i="882"/>
  <c r="AL117" i="882" s="1"/>
  <c r="AK106" i="882"/>
  <c r="AJ106" i="882"/>
  <c r="AJ117" i="882" s="1"/>
  <c r="AI106" i="882"/>
  <c r="AI117" i="882" s="1"/>
  <c r="AH106" i="882"/>
  <c r="AH117" i="882" s="1"/>
  <c r="AG106" i="882"/>
  <c r="AF106" i="882"/>
  <c r="AF117" i="882" s="1"/>
  <c r="AE106" i="882"/>
  <c r="AE117" i="882" s="1"/>
  <c r="AD106" i="882"/>
  <c r="AD117" i="882" s="1"/>
  <c r="AC106" i="882"/>
  <c r="AB106" i="882"/>
  <c r="AB117" i="882" s="1"/>
  <c r="AA106" i="882"/>
  <c r="AA117" i="882" s="1"/>
  <c r="Z106" i="882"/>
  <c r="Z117" i="882" s="1"/>
  <c r="Y106" i="882"/>
  <c r="X106" i="882"/>
  <c r="X117" i="882" s="1"/>
  <c r="W106" i="882"/>
  <c r="W117" i="882" s="1"/>
  <c r="V106" i="882"/>
  <c r="V117" i="882" s="1"/>
  <c r="U106" i="882"/>
  <c r="T106" i="882"/>
  <c r="T117" i="882" s="1"/>
  <c r="AR99" i="882"/>
  <c r="AQ99" i="882"/>
  <c r="AP99" i="882"/>
  <c r="AO99" i="882"/>
  <c r="AN99" i="882"/>
  <c r="AM99" i="882"/>
  <c r="AL99" i="882"/>
  <c r="AK99" i="882"/>
  <c r="AK103" i="882" s="1"/>
  <c r="AJ99" i="882"/>
  <c r="AI99" i="882"/>
  <c r="AH99" i="882"/>
  <c r="AG99" i="882"/>
  <c r="AF99" i="882"/>
  <c r="AE99" i="882"/>
  <c r="AD99" i="882"/>
  <c r="AC99" i="882"/>
  <c r="AB99" i="882"/>
  <c r="AA99" i="882"/>
  <c r="Z99" i="882"/>
  <c r="Y99" i="882"/>
  <c r="X99" i="882"/>
  <c r="W99" i="882"/>
  <c r="V99" i="882"/>
  <c r="U99" i="882"/>
  <c r="U103" i="882" s="1"/>
  <c r="T99" i="882"/>
  <c r="M99" i="882"/>
  <c r="AR97" i="882"/>
  <c r="AQ97" i="882"/>
  <c r="AP97" i="882"/>
  <c r="AO97" i="882"/>
  <c r="AN97" i="882"/>
  <c r="AM97" i="882"/>
  <c r="AL97" i="882"/>
  <c r="AK97" i="882"/>
  <c r="AJ97" i="882"/>
  <c r="AI97" i="882"/>
  <c r="AH97" i="882"/>
  <c r="AG97" i="882"/>
  <c r="AF97" i="882"/>
  <c r="AE97" i="882"/>
  <c r="AD97" i="882"/>
  <c r="AC97" i="882"/>
  <c r="AB97" i="882"/>
  <c r="AA97" i="882"/>
  <c r="Z97" i="882"/>
  <c r="Y97" i="882"/>
  <c r="X97" i="882"/>
  <c r="W97" i="882"/>
  <c r="V97" i="882"/>
  <c r="U97" i="882"/>
  <c r="T97" i="882"/>
  <c r="S97" i="882"/>
  <c r="R97" i="882"/>
  <c r="Q97" i="882"/>
  <c r="P97" i="882"/>
  <c r="O97" i="882"/>
  <c r="N97" i="882"/>
  <c r="M97" i="882"/>
  <c r="L97" i="882"/>
  <c r="K97" i="882"/>
  <c r="J97" i="882"/>
  <c r="I97" i="882"/>
  <c r="H97" i="882"/>
  <c r="G97" i="882"/>
  <c r="F97" i="882"/>
  <c r="E97" i="882"/>
  <c r="AR95" i="882"/>
  <c r="AR102" i="882" s="1"/>
  <c r="AQ95" i="882"/>
  <c r="AQ102" i="882" s="1"/>
  <c r="AP95" i="882"/>
  <c r="AP102" i="882" s="1"/>
  <c r="AO95" i="882"/>
  <c r="AO102" i="882" s="1"/>
  <c r="AN95" i="882"/>
  <c r="AN102" i="882" s="1"/>
  <c r="AM95" i="882"/>
  <c r="AM102" i="882" s="1"/>
  <c r="AL95" i="882"/>
  <c r="AL102" i="882" s="1"/>
  <c r="AK95" i="882"/>
  <c r="AK102" i="882" s="1"/>
  <c r="AJ95" i="882"/>
  <c r="AJ102" i="882" s="1"/>
  <c r="AI95" i="882"/>
  <c r="AI102" i="882" s="1"/>
  <c r="AH95" i="882"/>
  <c r="AH102" i="882" s="1"/>
  <c r="AG95" i="882"/>
  <c r="AG102" i="882" s="1"/>
  <c r="AF95" i="882"/>
  <c r="AF102" i="882" s="1"/>
  <c r="AE95" i="882"/>
  <c r="AE102" i="882" s="1"/>
  <c r="AD95" i="882"/>
  <c r="AD102" i="882" s="1"/>
  <c r="AC95" i="882"/>
  <c r="AC102" i="882" s="1"/>
  <c r="AB95" i="882"/>
  <c r="AB102" i="882" s="1"/>
  <c r="AA95" i="882"/>
  <c r="AA102" i="882" s="1"/>
  <c r="Z95" i="882"/>
  <c r="Z102" i="882" s="1"/>
  <c r="Y95" i="882"/>
  <c r="Y102" i="882" s="1"/>
  <c r="X95" i="882"/>
  <c r="X102" i="882" s="1"/>
  <c r="W95" i="882"/>
  <c r="W102" i="882" s="1"/>
  <c r="V95" i="882"/>
  <c r="V102" i="882" s="1"/>
  <c r="U95" i="882"/>
  <c r="U102" i="882" s="1"/>
  <c r="T95" i="882"/>
  <c r="T102" i="882" s="1"/>
  <c r="AR93" i="882"/>
  <c r="AR101" i="882" s="1"/>
  <c r="AQ93" i="882"/>
  <c r="AQ101" i="882" s="1"/>
  <c r="AP93" i="882"/>
  <c r="AP101" i="882" s="1"/>
  <c r="AO93" i="882"/>
  <c r="AO101" i="882" s="1"/>
  <c r="AN93" i="882"/>
  <c r="AN101" i="882" s="1"/>
  <c r="AM93" i="882"/>
  <c r="AM101" i="882" s="1"/>
  <c r="AL93" i="882"/>
  <c r="AL101" i="882" s="1"/>
  <c r="AK93" i="882"/>
  <c r="AK101" i="882" s="1"/>
  <c r="AJ93" i="882"/>
  <c r="AJ101" i="882" s="1"/>
  <c r="AI93" i="882"/>
  <c r="AI101" i="882" s="1"/>
  <c r="AH93" i="882"/>
  <c r="AH101" i="882" s="1"/>
  <c r="AG93" i="882"/>
  <c r="AG101" i="882" s="1"/>
  <c r="AF93" i="882"/>
  <c r="AF101" i="882" s="1"/>
  <c r="AE93" i="882"/>
  <c r="AE101" i="882" s="1"/>
  <c r="AD93" i="882"/>
  <c r="AD101" i="882" s="1"/>
  <c r="AC93" i="882"/>
  <c r="AC101" i="882" s="1"/>
  <c r="AB93" i="882"/>
  <c r="AB101" i="882" s="1"/>
  <c r="AA93" i="882"/>
  <c r="AA101" i="882" s="1"/>
  <c r="Z93" i="882"/>
  <c r="Z101" i="882" s="1"/>
  <c r="Y93" i="882"/>
  <c r="Y101" i="882" s="1"/>
  <c r="X93" i="882"/>
  <c r="X101" i="882" s="1"/>
  <c r="W93" i="882"/>
  <c r="W101" i="882" s="1"/>
  <c r="V93" i="882"/>
  <c r="V101" i="882" s="1"/>
  <c r="U93" i="882"/>
  <c r="U101" i="882" s="1"/>
  <c r="T93" i="882"/>
  <c r="T101" i="882" s="1"/>
  <c r="M93" i="882"/>
  <c r="M101" i="882" s="1"/>
  <c r="AR90" i="882"/>
  <c r="AR110" i="882" s="1"/>
  <c r="AQ90" i="882"/>
  <c r="AQ110" i="882" s="1"/>
  <c r="AP90" i="882"/>
  <c r="AO90" i="882"/>
  <c r="AN90" i="882"/>
  <c r="AM90" i="882"/>
  <c r="AM110" i="882" s="1"/>
  <c r="AL90" i="882"/>
  <c r="AK90" i="882"/>
  <c r="AJ90" i="882"/>
  <c r="AI90" i="882"/>
  <c r="AI110" i="882" s="1"/>
  <c r="AH90" i="882"/>
  <c r="AH110" i="882" s="1"/>
  <c r="AG90" i="882"/>
  <c r="AF90" i="882"/>
  <c r="AE90" i="882"/>
  <c r="AE110" i="882" s="1"/>
  <c r="AD90" i="882"/>
  <c r="AC90" i="882"/>
  <c r="AB90" i="882"/>
  <c r="AA90" i="882"/>
  <c r="AA110" i="882" s="1"/>
  <c r="Z90" i="882"/>
  <c r="Y90" i="882"/>
  <c r="X90" i="882"/>
  <c r="X110" i="882" s="1"/>
  <c r="W90" i="882"/>
  <c r="W110" i="882" s="1"/>
  <c r="V90" i="882"/>
  <c r="U90" i="882"/>
  <c r="T90" i="882"/>
  <c r="T110" i="882" s="1"/>
  <c r="S90" i="882"/>
  <c r="S110" i="882" s="1"/>
  <c r="R90" i="882"/>
  <c r="Q90" i="882"/>
  <c r="P90" i="882"/>
  <c r="P110" i="882" s="1"/>
  <c r="O90" i="882"/>
  <c r="O110" i="882" s="1"/>
  <c r="N90" i="882"/>
  <c r="M90" i="882"/>
  <c r="L90" i="882"/>
  <c r="L110" i="882" s="1"/>
  <c r="K90" i="882"/>
  <c r="K110" i="882" s="1"/>
  <c r="J90" i="882"/>
  <c r="I90" i="882"/>
  <c r="H90" i="882"/>
  <c r="H110" i="882" s="1"/>
  <c r="G90" i="882"/>
  <c r="G110" i="882" s="1"/>
  <c r="F90" i="882"/>
  <c r="E90" i="882"/>
  <c r="C73" i="882"/>
  <c r="D134" i="882" s="1"/>
  <c r="C67" i="882"/>
  <c r="C46" i="882"/>
  <c r="H107" i="882" s="1"/>
  <c r="C40" i="882"/>
  <c r="C34" i="882"/>
  <c r="D133" i="882" s="1"/>
  <c r="O120" i="882" s="1"/>
  <c r="C22" i="882"/>
  <c r="S95" i="882" s="1"/>
  <c r="S102" i="882" s="1"/>
  <c r="C21" i="882"/>
  <c r="S93" i="882" s="1"/>
  <c r="S101" i="882" s="1"/>
  <c r="C20" i="882"/>
  <c r="C14" i="882"/>
  <c r="L99" i="882" s="1"/>
  <c r="C7" i="882"/>
  <c r="C5" i="882"/>
  <c r="A1" i="882"/>
  <c r="D136" i="881"/>
  <c r="AR129" i="881"/>
  <c r="AQ129" i="881"/>
  <c r="AP129" i="881"/>
  <c r="AO129" i="881"/>
  <c r="AN129" i="881"/>
  <c r="AM129" i="881"/>
  <c r="AL129" i="881"/>
  <c r="AK129" i="881"/>
  <c r="AJ129" i="881"/>
  <c r="AI129" i="881"/>
  <c r="AH129" i="881"/>
  <c r="AG129" i="881"/>
  <c r="AF129" i="881"/>
  <c r="AE129" i="881"/>
  <c r="AD129" i="881"/>
  <c r="AC129" i="881"/>
  <c r="AB129" i="881"/>
  <c r="AA129" i="881"/>
  <c r="Z129" i="881"/>
  <c r="Y129" i="881"/>
  <c r="X129" i="881"/>
  <c r="W129" i="881"/>
  <c r="V129" i="881"/>
  <c r="U129" i="881"/>
  <c r="T129" i="881"/>
  <c r="S129" i="881"/>
  <c r="R129" i="881"/>
  <c r="Q129" i="881"/>
  <c r="AR122" i="881"/>
  <c r="AQ122" i="881"/>
  <c r="AP122" i="881"/>
  <c r="AO122" i="881"/>
  <c r="AN122" i="881"/>
  <c r="AM122" i="881"/>
  <c r="AL122" i="881"/>
  <c r="AK122" i="881"/>
  <c r="AJ122" i="881"/>
  <c r="AI122" i="881"/>
  <c r="AH122" i="881"/>
  <c r="AG122" i="881"/>
  <c r="AF122" i="881"/>
  <c r="AE122" i="881"/>
  <c r="AD122" i="881"/>
  <c r="AC122" i="881"/>
  <c r="AB122" i="881"/>
  <c r="AA122" i="881"/>
  <c r="Z122" i="881"/>
  <c r="Y122" i="881"/>
  <c r="X122" i="881"/>
  <c r="W122" i="881"/>
  <c r="V122" i="881"/>
  <c r="U122" i="881"/>
  <c r="T122" i="881"/>
  <c r="S122" i="881"/>
  <c r="R122" i="881"/>
  <c r="Q122" i="881"/>
  <c r="AR121" i="881"/>
  <c r="AR123" i="881" s="1"/>
  <c r="AQ121" i="881"/>
  <c r="AQ123" i="881" s="1"/>
  <c r="AP121" i="881"/>
  <c r="AP123" i="881" s="1"/>
  <c r="AO121" i="881"/>
  <c r="AO123" i="881" s="1"/>
  <c r="AN121" i="881"/>
  <c r="AN123" i="881" s="1"/>
  <c r="AM121" i="881"/>
  <c r="AM123" i="881" s="1"/>
  <c r="AL121" i="881"/>
  <c r="AL123" i="881" s="1"/>
  <c r="AK121" i="881"/>
  <c r="AK123" i="881" s="1"/>
  <c r="AJ121" i="881"/>
  <c r="AI121" i="881"/>
  <c r="AI123" i="881" s="1"/>
  <c r="AH121" i="881"/>
  <c r="AH123" i="881" s="1"/>
  <c r="AG121" i="881"/>
  <c r="AG123" i="881" s="1"/>
  <c r="AF121" i="881"/>
  <c r="AF123" i="881" s="1"/>
  <c r="AE121" i="881"/>
  <c r="AE123" i="881" s="1"/>
  <c r="AD121" i="881"/>
  <c r="AD123" i="881" s="1"/>
  <c r="AC121" i="881"/>
  <c r="AC123" i="881" s="1"/>
  <c r="AB121" i="881"/>
  <c r="AB123" i="881" s="1"/>
  <c r="AA121" i="881"/>
  <c r="AA123" i="881" s="1"/>
  <c r="Z121" i="881"/>
  <c r="Z123" i="881" s="1"/>
  <c r="Y121" i="881"/>
  <c r="Y123" i="881" s="1"/>
  <c r="X121" i="881"/>
  <c r="X123" i="881" s="1"/>
  <c r="W121" i="881"/>
  <c r="W123" i="881" s="1"/>
  <c r="V121" i="881"/>
  <c r="V123" i="881" s="1"/>
  <c r="U121" i="881"/>
  <c r="U123" i="881" s="1"/>
  <c r="T121" i="881"/>
  <c r="S121" i="881"/>
  <c r="S123" i="881" s="1"/>
  <c r="R121" i="881"/>
  <c r="R123" i="881" s="1"/>
  <c r="Q121" i="881"/>
  <c r="Q123" i="881" s="1"/>
  <c r="AR120" i="881"/>
  <c r="AQ120" i="881"/>
  <c r="AP120" i="881"/>
  <c r="AO120" i="881"/>
  <c r="AN120" i="881"/>
  <c r="AM120" i="881"/>
  <c r="AL120" i="881"/>
  <c r="AK120" i="881"/>
  <c r="AJ120" i="881"/>
  <c r="AI120" i="881"/>
  <c r="AH120" i="881"/>
  <c r="AG120" i="881"/>
  <c r="AF120" i="881"/>
  <c r="AE120" i="881"/>
  <c r="AD120" i="881"/>
  <c r="AC120" i="881"/>
  <c r="AB120" i="881"/>
  <c r="AA120" i="881"/>
  <c r="Z120" i="881"/>
  <c r="Y120" i="881"/>
  <c r="X120" i="881"/>
  <c r="W120" i="881"/>
  <c r="V120" i="881"/>
  <c r="U120" i="881"/>
  <c r="T120" i="881"/>
  <c r="S120" i="881"/>
  <c r="R120" i="881"/>
  <c r="Q120" i="881"/>
  <c r="AR112" i="881"/>
  <c r="AQ112" i="881"/>
  <c r="AP112" i="881"/>
  <c r="AO112" i="881"/>
  <c r="AN112" i="881"/>
  <c r="AM112" i="881"/>
  <c r="AL112" i="881"/>
  <c r="AK112" i="881"/>
  <c r="AJ112" i="881"/>
  <c r="AI112" i="881"/>
  <c r="AH112" i="881"/>
  <c r="AG112" i="881"/>
  <c r="AF112" i="881"/>
  <c r="AE112" i="881"/>
  <c r="AD112" i="881"/>
  <c r="AC112" i="881"/>
  <c r="AB112" i="881"/>
  <c r="AA112" i="881"/>
  <c r="Z112" i="881"/>
  <c r="Y112" i="881"/>
  <c r="X112" i="881"/>
  <c r="W112" i="881"/>
  <c r="V112" i="881"/>
  <c r="U112" i="881"/>
  <c r="T112" i="881"/>
  <c r="S112" i="881"/>
  <c r="R112" i="881"/>
  <c r="Q112" i="881"/>
  <c r="P112" i="881"/>
  <c r="O112" i="881"/>
  <c r="N112" i="881"/>
  <c r="M112" i="881"/>
  <c r="L112" i="881"/>
  <c r="K112" i="881"/>
  <c r="J112" i="881"/>
  <c r="I112" i="881"/>
  <c r="H112" i="881"/>
  <c r="G112" i="881"/>
  <c r="F112" i="881"/>
  <c r="E112" i="881"/>
  <c r="AD109" i="881"/>
  <c r="R109" i="881"/>
  <c r="AL108" i="881"/>
  <c r="Z108" i="881"/>
  <c r="F108" i="881"/>
  <c r="AR107" i="881"/>
  <c r="AQ107" i="881"/>
  <c r="AP107" i="881"/>
  <c r="AO107" i="881"/>
  <c r="AN107" i="881"/>
  <c r="AM107" i="881"/>
  <c r="AL107" i="881"/>
  <c r="AK107" i="881"/>
  <c r="AJ107" i="881"/>
  <c r="AI107" i="881"/>
  <c r="AH107" i="881"/>
  <c r="AG107" i="881"/>
  <c r="AF107" i="881"/>
  <c r="AE107" i="881"/>
  <c r="AD107" i="881"/>
  <c r="AC107" i="881"/>
  <c r="AB107" i="881"/>
  <c r="AA107" i="881"/>
  <c r="Z107" i="881"/>
  <c r="Y107" i="881"/>
  <c r="X107" i="881"/>
  <c r="W107" i="881"/>
  <c r="V107" i="881"/>
  <c r="U107" i="881"/>
  <c r="T107" i="881"/>
  <c r="S107" i="881"/>
  <c r="R107" i="881"/>
  <c r="Q107" i="881"/>
  <c r="AR106" i="881"/>
  <c r="AR117" i="881" s="1"/>
  <c r="AQ106" i="881"/>
  <c r="AQ117" i="881" s="1"/>
  <c r="AP106" i="881"/>
  <c r="AP117" i="881" s="1"/>
  <c r="AO106" i="881"/>
  <c r="AN106" i="881"/>
  <c r="AN117" i="881" s="1"/>
  <c r="AM106" i="881"/>
  <c r="AM117" i="881" s="1"/>
  <c r="AL106" i="881"/>
  <c r="AL117" i="881" s="1"/>
  <c r="AK106" i="881"/>
  <c r="AJ106" i="881"/>
  <c r="AJ117" i="881" s="1"/>
  <c r="AI106" i="881"/>
  <c r="AI117" i="881" s="1"/>
  <c r="AH106" i="881"/>
  <c r="AH117" i="881" s="1"/>
  <c r="AG106" i="881"/>
  <c r="AF106" i="881"/>
  <c r="AF117" i="881" s="1"/>
  <c r="AE106" i="881"/>
  <c r="AE117" i="881" s="1"/>
  <c r="AD106" i="881"/>
  <c r="AD117" i="881" s="1"/>
  <c r="AC106" i="881"/>
  <c r="AB106" i="881"/>
  <c r="AB117" i="881" s="1"/>
  <c r="AA106" i="881"/>
  <c r="AA117" i="881" s="1"/>
  <c r="Z106" i="881"/>
  <c r="Z117" i="881" s="1"/>
  <c r="Y106" i="881"/>
  <c r="X106" i="881"/>
  <c r="X117" i="881" s="1"/>
  <c r="W106" i="881"/>
  <c r="W117" i="881" s="1"/>
  <c r="V106" i="881"/>
  <c r="V117" i="881" s="1"/>
  <c r="U106" i="881"/>
  <c r="T106" i="881"/>
  <c r="T117" i="881" s="1"/>
  <c r="S106" i="881"/>
  <c r="S117" i="881" s="1"/>
  <c r="R106" i="881"/>
  <c r="R117" i="881" s="1"/>
  <c r="Q106" i="881"/>
  <c r="AL101" i="881"/>
  <c r="AR99" i="881"/>
  <c r="AQ99" i="881"/>
  <c r="AP99" i="881"/>
  <c r="AO99" i="881"/>
  <c r="AN99" i="881"/>
  <c r="AM99" i="881"/>
  <c r="AL99" i="881"/>
  <c r="AK99" i="881"/>
  <c r="AJ99" i="881"/>
  <c r="AI99" i="881"/>
  <c r="AH99" i="881"/>
  <c r="AG99" i="881"/>
  <c r="AF99" i="881"/>
  <c r="AE99" i="881"/>
  <c r="AD99" i="881"/>
  <c r="AC99" i="881"/>
  <c r="AB99" i="881"/>
  <c r="AA99" i="881"/>
  <c r="Z99" i="881"/>
  <c r="Y99" i="881"/>
  <c r="X99" i="881"/>
  <c r="W99" i="881"/>
  <c r="V99" i="881"/>
  <c r="U99" i="881"/>
  <c r="T99" i="881"/>
  <c r="S99" i="881"/>
  <c r="R99" i="881"/>
  <c r="Q99" i="881"/>
  <c r="AR97" i="881"/>
  <c r="AQ97" i="881"/>
  <c r="AQ103" i="881" s="1"/>
  <c r="AP97" i="881"/>
  <c r="AO97" i="881"/>
  <c r="AN97" i="881"/>
  <c r="AM97" i="881"/>
  <c r="AM103" i="881" s="1"/>
  <c r="AL97" i="881"/>
  <c r="AK97" i="881"/>
  <c r="AJ97" i="881"/>
  <c r="AI97" i="881"/>
  <c r="AI103" i="881" s="1"/>
  <c r="AH97" i="881"/>
  <c r="AG97" i="881"/>
  <c r="AF97" i="881"/>
  <c r="AE97" i="881"/>
  <c r="AE103" i="881" s="1"/>
  <c r="AD97" i="881"/>
  <c r="AD103" i="881" s="1"/>
  <c r="AC97" i="881"/>
  <c r="AB97" i="881"/>
  <c r="AA97" i="881"/>
  <c r="AA103" i="881" s="1"/>
  <c r="Z97" i="881"/>
  <c r="Y97" i="881"/>
  <c r="X97" i="881"/>
  <c r="W97" i="881"/>
  <c r="W103" i="881" s="1"/>
  <c r="V97" i="881"/>
  <c r="V103" i="881" s="1"/>
  <c r="U97" i="881"/>
  <c r="T97" i="881"/>
  <c r="S97" i="881"/>
  <c r="S103" i="881" s="1"/>
  <c r="R97" i="881"/>
  <c r="Q97" i="881"/>
  <c r="P97" i="881"/>
  <c r="O97" i="881"/>
  <c r="N97" i="881"/>
  <c r="M97" i="881"/>
  <c r="L97" i="881"/>
  <c r="K97" i="881"/>
  <c r="J97" i="881"/>
  <c r="I97" i="881"/>
  <c r="H97" i="881"/>
  <c r="G97" i="881"/>
  <c r="F97" i="881"/>
  <c r="E97" i="881"/>
  <c r="AR95" i="881"/>
  <c r="AR102" i="881" s="1"/>
  <c r="AQ95" i="881"/>
  <c r="AQ102" i="881" s="1"/>
  <c r="AP95" i="881"/>
  <c r="AP102" i="881" s="1"/>
  <c r="AO95" i="881"/>
  <c r="AO102" i="881" s="1"/>
  <c r="AN95" i="881"/>
  <c r="AN102" i="881" s="1"/>
  <c r="AM95" i="881"/>
  <c r="AM102" i="881" s="1"/>
  <c r="AL95" i="881"/>
  <c r="AL102" i="881" s="1"/>
  <c r="AK95" i="881"/>
  <c r="AK102" i="881" s="1"/>
  <c r="AJ95" i="881"/>
  <c r="AJ102" i="881" s="1"/>
  <c r="AI95" i="881"/>
  <c r="AI102" i="881" s="1"/>
  <c r="AH95" i="881"/>
  <c r="AH102" i="881" s="1"/>
  <c r="AG95" i="881"/>
  <c r="AG102" i="881" s="1"/>
  <c r="AF95" i="881"/>
  <c r="AF102" i="881" s="1"/>
  <c r="AE95" i="881"/>
  <c r="AE102" i="881" s="1"/>
  <c r="AD95" i="881"/>
  <c r="AD102" i="881" s="1"/>
  <c r="AC95" i="881"/>
  <c r="AC102" i="881" s="1"/>
  <c r="AB95" i="881"/>
  <c r="AB102" i="881" s="1"/>
  <c r="AA95" i="881"/>
  <c r="AA102" i="881" s="1"/>
  <c r="Z95" i="881"/>
  <c r="Z102" i="881" s="1"/>
  <c r="Y95" i="881"/>
  <c r="Y102" i="881" s="1"/>
  <c r="X95" i="881"/>
  <c r="X102" i="881" s="1"/>
  <c r="W95" i="881"/>
  <c r="W102" i="881" s="1"/>
  <c r="V95" i="881"/>
  <c r="V102" i="881" s="1"/>
  <c r="U95" i="881"/>
  <c r="U102" i="881" s="1"/>
  <c r="T95" i="881"/>
  <c r="T102" i="881" s="1"/>
  <c r="S95" i="881"/>
  <c r="S102" i="881" s="1"/>
  <c r="R95" i="881"/>
  <c r="R102" i="881" s="1"/>
  <c r="Q95" i="881"/>
  <c r="Q102" i="881" s="1"/>
  <c r="N95" i="881"/>
  <c r="N102" i="881" s="1"/>
  <c r="K95" i="881"/>
  <c r="K102" i="881" s="1"/>
  <c r="AR93" i="881"/>
  <c r="AR101" i="881" s="1"/>
  <c r="AQ93" i="881"/>
  <c r="AQ101" i="881" s="1"/>
  <c r="AP93" i="881"/>
  <c r="AP101" i="881" s="1"/>
  <c r="AO93" i="881"/>
  <c r="AO101" i="881" s="1"/>
  <c r="AN93" i="881"/>
  <c r="AN101" i="881" s="1"/>
  <c r="AM93" i="881"/>
  <c r="AM101" i="881" s="1"/>
  <c r="AL93" i="881"/>
  <c r="AK93" i="881"/>
  <c r="AK101" i="881" s="1"/>
  <c r="AJ93" i="881"/>
  <c r="AJ101" i="881" s="1"/>
  <c r="AI93" i="881"/>
  <c r="AI101" i="881" s="1"/>
  <c r="AH93" i="881"/>
  <c r="AH101" i="881" s="1"/>
  <c r="AG93" i="881"/>
  <c r="AG101" i="881" s="1"/>
  <c r="AF93" i="881"/>
  <c r="AF101" i="881" s="1"/>
  <c r="AE93" i="881"/>
  <c r="AE101" i="881" s="1"/>
  <c r="AD93" i="881"/>
  <c r="AD101" i="881" s="1"/>
  <c r="AC93" i="881"/>
  <c r="AC101" i="881" s="1"/>
  <c r="AB93" i="881"/>
  <c r="AB101" i="881" s="1"/>
  <c r="AA93" i="881"/>
  <c r="AA101" i="881" s="1"/>
  <c r="Z93" i="881"/>
  <c r="Z101" i="881" s="1"/>
  <c r="Y93" i="881"/>
  <c r="Y101" i="881" s="1"/>
  <c r="X93" i="881"/>
  <c r="X101" i="881" s="1"/>
  <c r="W93" i="881"/>
  <c r="W101" i="881" s="1"/>
  <c r="V93" i="881"/>
  <c r="V101" i="881" s="1"/>
  <c r="U93" i="881"/>
  <c r="U101" i="881" s="1"/>
  <c r="T93" i="881"/>
  <c r="T101" i="881" s="1"/>
  <c r="S93" i="881"/>
  <c r="S101" i="881" s="1"/>
  <c r="R93" i="881"/>
  <c r="R101" i="881" s="1"/>
  <c r="Q93" i="881"/>
  <c r="Q101" i="881" s="1"/>
  <c r="AR90" i="881"/>
  <c r="AQ90" i="881"/>
  <c r="AP90" i="881"/>
  <c r="AP108" i="881" s="1"/>
  <c r="AO90" i="881"/>
  <c r="AO110" i="881" s="1"/>
  <c r="AN90" i="881"/>
  <c r="AN109" i="881" s="1"/>
  <c r="AM90" i="881"/>
  <c r="AL90" i="881"/>
  <c r="AK90" i="881"/>
  <c r="AK108" i="881" s="1"/>
  <c r="AJ90" i="881"/>
  <c r="AI90" i="881"/>
  <c r="AH90" i="881"/>
  <c r="AH108" i="881" s="1"/>
  <c r="AG90" i="881"/>
  <c r="AF90" i="881"/>
  <c r="AF110" i="881" s="1"/>
  <c r="AE90" i="881"/>
  <c r="AD90" i="881"/>
  <c r="AD110" i="881" s="1"/>
  <c r="AC90" i="881"/>
  <c r="AC109" i="881" s="1"/>
  <c r="AB90" i="881"/>
  <c r="AA90" i="881"/>
  <c r="Z90" i="881"/>
  <c r="Z110" i="881" s="1"/>
  <c r="Y90" i="881"/>
  <c r="Y110" i="881" s="1"/>
  <c r="X90" i="881"/>
  <c r="W90" i="881"/>
  <c r="V90" i="881"/>
  <c r="V110" i="881" s="1"/>
  <c r="U90" i="881"/>
  <c r="U109" i="881" s="1"/>
  <c r="T90" i="881"/>
  <c r="S90" i="881"/>
  <c r="R90" i="881"/>
  <c r="R110" i="881" s="1"/>
  <c r="Q90" i="881"/>
  <c r="Q109" i="881" s="1"/>
  <c r="P90" i="881"/>
  <c r="P110" i="881" s="1"/>
  <c r="O90" i="881"/>
  <c r="N90" i="881"/>
  <c r="N110" i="881" s="1"/>
  <c r="M90" i="881"/>
  <c r="M109" i="881" s="1"/>
  <c r="L90" i="881"/>
  <c r="K90" i="881"/>
  <c r="J90" i="881"/>
  <c r="J110" i="881" s="1"/>
  <c r="I90" i="881"/>
  <c r="I110" i="881" s="1"/>
  <c r="H90" i="881"/>
  <c r="G90" i="881"/>
  <c r="F90" i="881"/>
  <c r="F110" i="881" s="1"/>
  <c r="E90" i="881"/>
  <c r="E109" i="881" s="1"/>
  <c r="C73" i="881"/>
  <c r="D134" i="881" s="1"/>
  <c r="C67" i="881"/>
  <c r="C46" i="881"/>
  <c r="F107" i="881" s="1"/>
  <c r="C40" i="881"/>
  <c r="C34" i="881"/>
  <c r="D133" i="881" s="1"/>
  <c r="P120" i="881" s="1"/>
  <c r="C22" i="881"/>
  <c r="O95" i="881" s="1"/>
  <c r="O102" i="881" s="1"/>
  <c r="C20" i="881"/>
  <c r="C21" i="881" s="1"/>
  <c r="C14" i="881"/>
  <c r="M99" i="881" s="1"/>
  <c r="M103" i="881" s="1"/>
  <c r="C7" i="881"/>
  <c r="C5" i="881"/>
  <c r="A1" i="881"/>
  <c r="D136" i="880"/>
  <c r="AR129" i="880"/>
  <c r="AQ129" i="880"/>
  <c r="AP129" i="880"/>
  <c r="AO129" i="880"/>
  <c r="AN129" i="880"/>
  <c r="AM129" i="880"/>
  <c r="AL129" i="880"/>
  <c r="AK129" i="880"/>
  <c r="AJ129" i="880"/>
  <c r="AI129" i="880"/>
  <c r="AH129" i="880"/>
  <c r="AG129" i="880"/>
  <c r="AF129" i="880"/>
  <c r="AE129" i="880"/>
  <c r="AD129" i="880"/>
  <c r="AC129" i="880"/>
  <c r="AB129" i="880"/>
  <c r="AA129" i="880"/>
  <c r="Z129" i="880"/>
  <c r="Y129" i="880"/>
  <c r="X129" i="880"/>
  <c r="W129" i="880"/>
  <c r="V129" i="880"/>
  <c r="U129" i="880"/>
  <c r="T129" i="880"/>
  <c r="S129" i="880"/>
  <c r="R129" i="880"/>
  <c r="Q129" i="880"/>
  <c r="AR122" i="880"/>
  <c r="AQ122" i="880"/>
  <c r="AP122" i="880"/>
  <c r="AO122" i="880"/>
  <c r="AN122" i="880"/>
  <c r="AM122" i="880"/>
  <c r="AL122" i="880"/>
  <c r="AK122" i="880"/>
  <c r="AJ122" i="880"/>
  <c r="AI122" i="880"/>
  <c r="AH122" i="880"/>
  <c r="AG122" i="880"/>
  <c r="AF122" i="880"/>
  <c r="AE122" i="880"/>
  <c r="AD122" i="880"/>
  <c r="AC122" i="880"/>
  <c r="AB122" i="880"/>
  <c r="AA122" i="880"/>
  <c r="Z122" i="880"/>
  <c r="Y122" i="880"/>
  <c r="X122" i="880"/>
  <c r="W122" i="880"/>
  <c r="V122" i="880"/>
  <c r="U122" i="880"/>
  <c r="T122" i="880"/>
  <c r="S122" i="880"/>
  <c r="R122" i="880"/>
  <c r="Q122" i="880"/>
  <c r="AR121" i="880"/>
  <c r="AR123" i="880" s="1"/>
  <c r="AQ121" i="880"/>
  <c r="AQ123" i="880" s="1"/>
  <c r="AP121" i="880"/>
  <c r="AP123" i="880" s="1"/>
  <c r="AO121" i="880"/>
  <c r="AO123" i="880" s="1"/>
  <c r="AN121" i="880"/>
  <c r="AN123" i="880" s="1"/>
  <c r="AM121" i="880"/>
  <c r="AM123" i="880" s="1"/>
  <c r="AL121" i="880"/>
  <c r="AL123" i="880" s="1"/>
  <c r="AK121" i="880"/>
  <c r="AK123" i="880" s="1"/>
  <c r="AJ121" i="880"/>
  <c r="AJ123" i="880" s="1"/>
  <c r="AI121" i="880"/>
  <c r="AH121" i="880"/>
  <c r="AH123" i="880" s="1"/>
  <c r="AG121" i="880"/>
  <c r="AG123" i="880" s="1"/>
  <c r="AF121" i="880"/>
  <c r="AF123" i="880" s="1"/>
  <c r="AE121" i="880"/>
  <c r="AE123" i="880" s="1"/>
  <c r="AD121" i="880"/>
  <c r="AD123" i="880" s="1"/>
  <c r="AC121" i="880"/>
  <c r="AC123" i="880" s="1"/>
  <c r="AB121" i="880"/>
  <c r="AB123" i="880" s="1"/>
  <c r="AA121" i="880"/>
  <c r="AA123" i="880" s="1"/>
  <c r="Z121" i="880"/>
  <c r="Z123" i="880" s="1"/>
  <c r="Y121" i="880"/>
  <c r="Y123" i="880" s="1"/>
  <c r="X121" i="880"/>
  <c r="X123" i="880" s="1"/>
  <c r="W121" i="880"/>
  <c r="W123" i="880" s="1"/>
  <c r="V121" i="880"/>
  <c r="V123" i="880" s="1"/>
  <c r="U121" i="880"/>
  <c r="U123" i="880" s="1"/>
  <c r="T121" i="880"/>
  <c r="T123" i="880" s="1"/>
  <c r="S121" i="880"/>
  <c r="R121" i="880"/>
  <c r="R123" i="880" s="1"/>
  <c r="Q121" i="880"/>
  <c r="Q123" i="880" s="1"/>
  <c r="AR120" i="880"/>
  <c r="AQ120" i="880"/>
  <c r="AP120" i="880"/>
  <c r="AO120" i="880"/>
  <c r="AN120" i="880"/>
  <c r="AM120" i="880"/>
  <c r="AL120" i="880"/>
  <c r="AK120" i="880"/>
  <c r="AJ120" i="880"/>
  <c r="AI120" i="880"/>
  <c r="AH120" i="880"/>
  <c r="AG120" i="880"/>
  <c r="AF120" i="880"/>
  <c r="AE120" i="880"/>
  <c r="AD120" i="880"/>
  <c r="AC120" i="880"/>
  <c r="AB120" i="880"/>
  <c r="AA120" i="880"/>
  <c r="Z120" i="880"/>
  <c r="Y120" i="880"/>
  <c r="X120" i="880"/>
  <c r="W120" i="880"/>
  <c r="V120" i="880"/>
  <c r="U120" i="880"/>
  <c r="T120" i="880"/>
  <c r="S120" i="880"/>
  <c r="R120" i="880"/>
  <c r="Q120" i="880"/>
  <c r="O120" i="880"/>
  <c r="AR112" i="880"/>
  <c r="AQ112" i="880"/>
  <c r="AP112" i="880"/>
  <c r="AO112" i="880"/>
  <c r="AN112" i="880"/>
  <c r="AM112" i="880"/>
  <c r="AL112" i="880"/>
  <c r="AK112" i="880"/>
  <c r="AJ112" i="880"/>
  <c r="AI112" i="880"/>
  <c r="AH112" i="880"/>
  <c r="AG112" i="880"/>
  <c r="AF112" i="880"/>
  <c r="AE112" i="880"/>
  <c r="AD112" i="880"/>
  <c r="AC112" i="880"/>
  <c r="AB112" i="880"/>
  <c r="AA112" i="880"/>
  <c r="Z112" i="880"/>
  <c r="Y112" i="880"/>
  <c r="X112" i="880"/>
  <c r="W112" i="880"/>
  <c r="V112" i="880"/>
  <c r="U112" i="880"/>
  <c r="T112" i="880"/>
  <c r="S112" i="880"/>
  <c r="R112" i="880"/>
  <c r="Q112" i="880"/>
  <c r="P112" i="880"/>
  <c r="O112" i="880"/>
  <c r="N112" i="880"/>
  <c r="M112" i="880"/>
  <c r="L112" i="880"/>
  <c r="K112" i="880"/>
  <c r="J112" i="880"/>
  <c r="I112" i="880"/>
  <c r="H112" i="880"/>
  <c r="G112" i="880"/>
  <c r="F112" i="880"/>
  <c r="E112" i="880"/>
  <c r="O109" i="880"/>
  <c r="AR107" i="880"/>
  <c r="AQ107" i="880"/>
  <c r="AP107" i="880"/>
  <c r="AO107" i="880"/>
  <c r="AN107" i="880"/>
  <c r="AM107" i="880"/>
  <c r="AL107" i="880"/>
  <c r="AK107" i="880"/>
  <c r="AJ107" i="880"/>
  <c r="AI107" i="880"/>
  <c r="AH107" i="880"/>
  <c r="AG107" i="880"/>
  <c r="AF107" i="880"/>
  <c r="AE107" i="880"/>
  <c r="AD107" i="880"/>
  <c r="AC107" i="880"/>
  <c r="AB107" i="880"/>
  <c r="AA107" i="880"/>
  <c r="Z107" i="880"/>
  <c r="Y107" i="880"/>
  <c r="X107" i="880"/>
  <c r="W107" i="880"/>
  <c r="V107" i="880"/>
  <c r="U107" i="880"/>
  <c r="T107" i="880"/>
  <c r="S107" i="880"/>
  <c r="R107" i="880"/>
  <c r="Q107" i="880"/>
  <c r="AR106" i="880"/>
  <c r="AR117" i="880" s="1"/>
  <c r="AQ106" i="880"/>
  <c r="AP106" i="880"/>
  <c r="AO106" i="880"/>
  <c r="AO117" i="880" s="1"/>
  <c r="AN106" i="880"/>
  <c r="AN117" i="880" s="1"/>
  <c r="AM106" i="880"/>
  <c r="AL106" i="880"/>
  <c r="AK106" i="880"/>
  <c r="AK117" i="880" s="1"/>
  <c r="AJ106" i="880"/>
  <c r="AJ117" i="880" s="1"/>
  <c r="AI106" i="880"/>
  <c r="AH106" i="880"/>
  <c r="AG106" i="880"/>
  <c r="AG117" i="880" s="1"/>
  <c r="AF106" i="880"/>
  <c r="AF117" i="880" s="1"/>
  <c r="AE106" i="880"/>
  <c r="AD106" i="880"/>
  <c r="AC106" i="880"/>
  <c r="AC117" i="880" s="1"/>
  <c r="AB106" i="880"/>
  <c r="AB117" i="880" s="1"/>
  <c r="AA106" i="880"/>
  <c r="Z106" i="880"/>
  <c r="Y106" i="880"/>
  <c r="Y117" i="880" s="1"/>
  <c r="X106" i="880"/>
  <c r="X117" i="880" s="1"/>
  <c r="W106" i="880"/>
  <c r="V106" i="880"/>
  <c r="V117" i="880" s="1"/>
  <c r="U106" i="880"/>
  <c r="U117" i="880" s="1"/>
  <c r="T106" i="880"/>
  <c r="T117" i="880" s="1"/>
  <c r="S106" i="880"/>
  <c r="R106" i="880"/>
  <c r="Q106" i="880"/>
  <c r="Q117" i="880" s="1"/>
  <c r="AR103" i="880"/>
  <c r="T101" i="880"/>
  <c r="AR99" i="880"/>
  <c r="AQ99" i="880"/>
  <c r="AP99" i="880"/>
  <c r="AO99" i="880"/>
  <c r="AN99" i="880"/>
  <c r="AM99" i="880"/>
  <c r="AL99" i="880"/>
  <c r="AK99" i="880"/>
  <c r="AJ99" i="880"/>
  <c r="AI99" i="880"/>
  <c r="AH99" i="880"/>
  <c r="AG99" i="880"/>
  <c r="AF99" i="880"/>
  <c r="AE99" i="880"/>
  <c r="AD99" i="880"/>
  <c r="AC99" i="880"/>
  <c r="AB99" i="880"/>
  <c r="AA99" i="880"/>
  <c r="Z99" i="880"/>
  <c r="Y99" i="880"/>
  <c r="X99" i="880"/>
  <c r="W99" i="880"/>
  <c r="V99" i="880"/>
  <c r="U99" i="880"/>
  <c r="T99" i="880"/>
  <c r="T103" i="880" s="1"/>
  <c r="S99" i="880"/>
  <c r="R99" i="880"/>
  <c r="Q99" i="880"/>
  <c r="AR97" i="880"/>
  <c r="AQ97" i="880"/>
  <c r="AP97" i="880"/>
  <c r="AO97" i="880"/>
  <c r="AN97" i="880"/>
  <c r="AM97" i="880"/>
  <c r="AL97" i="880"/>
  <c r="AK97" i="880"/>
  <c r="AJ97" i="880"/>
  <c r="AI97" i="880"/>
  <c r="AH97" i="880"/>
  <c r="AG97" i="880"/>
  <c r="AF97" i="880"/>
  <c r="AE97" i="880"/>
  <c r="AD97" i="880"/>
  <c r="AC97" i="880"/>
  <c r="AB97" i="880"/>
  <c r="AA97" i="880"/>
  <c r="Z97" i="880"/>
  <c r="Y97" i="880"/>
  <c r="X97" i="880"/>
  <c r="W97" i="880"/>
  <c r="V97" i="880"/>
  <c r="U97" i="880"/>
  <c r="T97" i="880"/>
  <c r="S97" i="880"/>
  <c r="R97" i="880"/>
  <c r="Q97" i="880"/>
  <c r="P97" i="880"/>
  <c r="O97" i="880"/>
  <c r="N97" i="880"/>
  <c r="M97" i="880"/>
  <c r="L97" i="880"/>
  <c r="K97" i="880"/>
  <c r="J97" i="880"/>
  <c r="I97" i="880"/>
  <c r="H97" i="880"/>
  <c r="G97" i="880"/>
  <c r="F97" i="880"/>
  <c r="E97" i="880"/>
  <c r="AR95" i="880"/>
  <c r="AR102" i="880" s="1"/>
  <c r="AQ95" i="880"/>
  <c r="AQ102" i="880" s="1"/>
  <c r="AP95" i="880"/>
  <c r="AP102" i="880" s="1"/>
  <c r="AO95" i="880"/>
  <c r="AO102" i="880" s="1"/>
  <c r="AN95" i="880"/>
  <c r="AN102" i="880" s="1"/>
  <c r="AM95" i="880"/>
  <c r="AM102" i="880" s="1"/>
  <c r="AL95" i="880"/>
  <c r="AL102" i="880" s="1"/>
  <c r="AK95" i="880"/>
  <c r="AK102" i="880" s="1"/>
  <c r="AJ95" i="880"/>
  <c r="AJ102" i="880" s="1"/>
  <c r="AI95" i="880"/>
  <c r="AI102" i="880" s="1"/>
  <c r="AH95" i="880"/>
  <c r="AH102" i="880" s="1"/>
  <c r="AG95" i="880"/>
  <c r="AG102" i="880" s="1"/>
  <c r="AF95" i="880"/>
  <c r="AF102" i="880" s="1"/>
  <c r="AE95" i="880"/>
  <c r="AE102" i="880" s="1"/>
  <c r="AD95" i="880"/>
  <c r="AD102" i="880" s="1"/>
  <c r="AC95" i="880"/>
  <c r="AC102" i="880" s="1"/>
  <c r="AB95" i="880"/>
  <c r="AB102" i="880" s="1"/>
  <c r="AA95" i="880"/>
  <c r="AA102" i="880" s="1"/>
  <c r="Z95" i="880"/>
  <c r="Z102" i="880" s="1"/>
  <c r="Y95" i="880"/>
  <c r="Y102" i="880" s="1"/>
  <c r="X95" i="880"/>
  <c r="X102" i="880" s="1"/>
  <c r="W95" i="880"/>
  <c r="W102" i="880" s="1"/>
  <c r="V95" i="880"/>
  <c r="V102" i="880" s="1"/>
  <c r="U95" i="880"/>
  <c r="U102" i="880" s="1"/>
  <c r="T95" i="880"/>
  <c r="T102" i="880" s="1"/>
  <c r="S95" i="880"/>
  <c r="S102" i="880" s="1"/>
  <c r="R95" i="880"/>
  <c r="R102" i="880" s="1"/>
  <c r="Q95" i="880"/>
  <c r="Q102" i="880" s="1"/>
  <c r="I95" i="880"/>
  <c r="I102" i="880" s="1"/>
  <c r="AR93" i="880"/>
  <c r="AR101" i="880" s="1"/>
  <c r="AQ93" i="880"/>
  <c r="AQ101" i="880" s="1"/>
  <c r="AP93" i="880"/>
  <c r="AP101" i="880" s="1"/>
  <c r="AO93" i="880"/>
  <c r="AO101" i="880" s="1"/>
  <c r="AN93" i="880"/>
  <c r="AN101" i="880" s="1"/>
  <c r="AM93" i="880"/>
  <c r="AM101" i="880" s="1"/>
  <c r="AL93" i="880"/>
  <c r="AL101" i="880" s="1"/>
  <c r="AK93" i="880"/>
  <c r="AK101" i="880" s="1"/>
  <c r="AJ93" i="880"/>
  <c r="AJ101" i="880" s="1"/>
  <c r="AI93" i="880"/>
  <c r="AI101" i="880" s="1"/>
  <c r="AH93" i="880"/>
  <c r="AH101" i="880" s="1"/>
  <c r="AG93" i="880"/>
  <c r="AG101" i="880" s="1"/>
  <c r="AF93" i="880"/>
  <c r="AF101" i="880" s="1"/>
  <c r="AE93" i="880"/>
  <c r="AE101" i="880" s="1"/>
  <c r="AD93" i="880"/>
  <c r="AD101" i="880" s="1"/>
  <c r="AC93" i="880"/>
  <c r="AC101" i="880" s="1"/>
  <c r="AB93" i="880"/>
  <c r="AB101" i="880" s="1"/>
  <c r="AA93" i="880"/>
  <c r="AA101" i="880" s="1"/>
  <c r="Z93" i="880"/>
  <c r="Z101" i="880" s="1"/>
  <c r="Y93" i="880"/>
  <c r="Y101" i="880" s="1"/>
  <c r="X93" i="880"/>
  <c r="X101" i="880" s="1"/>
  <c r="W93" i="880"/>
  <c r="W101" i="880" s="1"/>
  <c r="V93" i="880"/>
  <c r="V101" i="880" s="1"/>
  <c r="U93" i="880"/>
  <c r="U101" i="880" s="1"/>
  <c r="T93" i="880"/>
  <c r="S93" i="880"/>
  <c r="S101" i="880" s="1"/>
  <c r="R93" i="880"/>
  <c r="R101" i="880" s="1"/>
  <c r="Q93" i="880"/>
  <c r="Q101" i="880" s="1"/>
  <c r="AR90" i="880"/>
  <c r="AQ90" i="880"/>
  <c r="AQ108" i="880" s="1"/>
  <c r="AP90" i="880"/>
  <c r="AO90" i="880"/>
  <c r="AN90" i="880"/>
  <c r="AM90" i="880"/>
  <c r="AM110" i="880" s="1"/>
  <c r="AL90" i="880"/>
  <c r="AK90" i="880"/>
  <c r="AK109" i="880" s="1"/>
  <c r="AJ90" i="880"/>
  <c r="AI90" i="880"/>
  <c r="AI109" i="880" s="1"/>
  <c r="AH90" i="880"/>
  <c r="AG90" i="880"/>
  <c r="AF90" i="880"/>
  <c r="AE90" i="880"/>
  <c r="AE110" i="880" s="1"/>
  <c r="AD90" i="880"/>
  <c r="AC90" i="880"/>
  <c r="AC108" i="880" s="1"/>
  <c r="AB90" i="880"/>
  <c r="AA90" i="880"/>
  <c r="AA108" i="880" s="1"/>
  <c r="Z90" i="880"/>
  <c r="Y90" i="880"/>
  <c r="X90" i="880"/>
  <c r="W90" i="880"/>
  <c r="W110" i="880" s="1"/>
  <c r="V90" i="880"/>
  <c r="U90" i="880"/>
  <c r="U109" i="880" s="1"/>
  <c r="T90" i="880"/>
  <c r="S90" i="880"/>
  <c r="S109" i="880" s="1"/>
  <c r="R90" i="880"/>
  <c r="Q90" i="880"/>
  <c r="P90" i="880"/>
  <c r="O90" i="880"/>
  <c r="N90" i="880"/>
  <c r="M90" i="880"/>
  <c r="M108" i="880" s="1"/>
  <c r="L90" i="880"/>
  <c r="K90" i="880"/>
  <c r="K108" i="880" s="1"/>
  <c r="J90" i="880"/>
  <c r="I90" i="880"/>
  <c r="H90" i="880"/>
  <c r="G90" i="880"/>
  <c r="G108" i="880" s="1"/>
  <c r="F90" i="880"/>
  <c r="E90" i="880"/>
  <c r="E109" i="880" s="1"/>
  <c r="C73" i="880"/>
  <c r="D134" i="880" s="1"/>
  <c r="C67" i="880"/>
  <c r="C46" i="880"/>
  <c r="C40" i="880"/>
  <c r="C34" i="880"/>
  <c r="D133" i="880" s="1"/>
  <c r="D91" i="880" s="1"/>
  <c r="C22" i="880"/>
  <c r="O95" i="880" s="1"/>
  <c r="O102" i="880" s="1"/>
  <c r="C20" i="880"/>
  <c r="C21" i="880" s="1"/>
  <c r="M93" i="880" s="1"/>
  <c r="M101" i="880" s="1"/>
  <c r="C14" i="880"/>
  <c r="C7" i="880"/>
  <c r="C5" i="880"/>
  <c r="A1" i="880"/>
  <c r="D136" i="879"/>
  <c r="AR129" i="879"/>
  <c r="AQ129" i="879"/>
  <c r="AP129" i="879"/>
  <c r="AO129" i="879"/>
  <c r="AN129" i="879"/>
  <c r="AM129" i="879"/>
  <c r="AL129" i="879"/>
  <c r="AK129" i="879"/>
  <c r="AJ129" i="879"/>
  <c r="AI129" i="879"/>
  <c r="AH129" i="879"/>
  <c r="AG129" i="879"/>
  <c r="AF129" i="879"/>
  <c r="AE129" i="879"/>
  <c r="AD129" i="879"/>
  <c r="AC129" i="879"/>
  <c r="AB129" i="879"/>
  <c r="AA129" i="879"/>
  <c r="Z129" i="879"/>
  <c r="Y129" i="879"/>
  <c r="X129" i="879"/>
  <c r="W129" i="879"/>
  <c r="V129" i="879"/>
  <c r="U129" i="879"/>
  <c r="T129" i="879"/>
  <c r="S129" i="879"/>
  <c r="R129" i="879"/>
  <c r="Q129" i="879"/>
  <c r="AR122" i="879"/>
  <c r="AQ122" i="879"/>
  <c r="AP122" i="879"/>
  <c r="AO122" i="879"/>
  <c r="AN122" i="879"/>
  <c r="AM122" i="879"/>
  <c r="AL122" i="879"/>
  <c r="AK122" i="879"/>
  <c r="AJ122" i="879"/>
  <c r="AI122" i="879"/>
  <c r="AH122" i="879"/>
  <c r="AG122" i="879"/>
  <c r="AF122" i="879"/>
  <c r="AE122" i="879"/>
  <c r="AD122" i="879"/>
  <c r="AC122" i="879"/>
  <c r="AB122" i="879"/>
  <c r="AA122" i="879"/>
  <c r="Z122" i="879"/>
  <c r="Y122" i="879"/>
  <c r="X122" i="879"/>
  <c r="W122" i="879"/>
  <c r="V122" i="879"/>
  <c r="U122" i="879"/>
  <c r="T122" i="879"/>
  <c r="S122" i="879"/>
  <c r="R122" i="879"/>
  <c r="Q122" i="879"/>
  <c r="AR121" i="879"/>
  <c r="AR123" i="879" s="1"/>
  <c r="AQ121" i="879"/>
  <c r="AQ123" i="879" s="1"/>
  <c r="AP121" i="879"/>
  <c r="AP123" i="879" s="1"/>
  <c r="AO121" i="879"/>
  <c r="AO123" i="879" s="1"/>
  <c r="AN121" i="879"/>
  <c r="AN123" i="879" s="1"/>
  <c r="AM121" i="879"/>
  <c r="AM123" i="879" s="1"/>
  <c r="AL121" i="879"/>
  <c r="AL123" i="879" s="1"/>
  <c r="AK121" i="879"/>
  <c r="AK123" i="879" s="1"/>
  <c r="AJ121" i="879"/>
  <c r="AJ123" i="879" s="1"/>
  <c r="AI121" i="879"/>
  <c r="AH121" i="879"/>
  <c r="AH123" i="879" s="1"/>
  <c r="AG121" i="879"/>
  <c r="AG123" i="879" s="1"/>
  <c r="AF121" i="879"/>
  <c r="AF123" i="879" s="1"/>
  <c r="AE121" i="879"/>
  <c r="AE123" i="879" s="1"/>
  <c r="AD121" i="879"/>
  <c r="AD123" i="879" s="1"/>
  <c r="AC121" i="879"/>
  <c r="AC123" i="879" s="1"/>
  <c r="AB121" i="879"/>
  <c r="AB123" i="879" s="1"/>
  <c r="AA121" i="879"/>
  <c r="AA123" i="879" s="1"/>
  <c r="Z121" i="879"/>
  <c r="Z123" i="879" s="1"/>
  <c r="Y121" i="879"/>
  <c r="Y123" i="879" s="1"/>
  <c r="X121" i="879"/>
  <c r="X123" i="879" s="1"/>
  <c r="W121" i="879"/>
  <c r="W123" i="879" s="1"/>
  <c r="V121" i="879"/>
  <c r="V123" i="879" s="1"/>
  <c r="U121" i="879"/>
  <c r="U123" i="879" s="1"/>
  <c r="T121" i="879"/>
  <c r="T123" i="879" s="1"/>
  <c r="S121" i="879"/>
  <c r="R121" i="879"/>
  <c r="R123" i="879" s="1"/>
  <c r="Q121" i="879"/>
  <c r="Q123" i="879" s="1"/>
  <c r="AR120" i="879"/>
  <c r="AQ120" i="879"/>
  <c r="AP120" i="879"/>
  <c r="AO120" i="879"/>
  <c r="AN120" i="879"/>
  <c r="AM120" i="879"/>
  <c r="AL120" i="879"/>
  <c r="AK120" i="879"/>
  <c r="AJ120" i="879"/>
  <c r="AI120" i="879"/>
  <c r="AH120" i="879"/>
  <c r="AG120" i="879"/>
  <c r="AF120" i="879"/>
  <c r="AE120" i="879"/>
  <c r="AD120" i="879"/>
  <c r="AC120" i="879"/>
  <c r="AB120" i="879"/>
  <c r="AA120" i="879"/>
  <c r="Z120" i="879"/>
  <c r="Y120" i="879"/>
  <c r="X120" i="879"/>
  <c r="W120" i="879"/>
  <c r="V120" i="879"/>
  <c r="U120" i="879"/>
  <c r="T120" i="879"/>
  <c r="S120" i="879"/>
  <c r="R120" i="879"/>
  <c r="Q120" i="879"/>
  <c r="AR112" i="879"/>
  <c r="AQ112" i="879"/>
  <c r="AP112" i="879"/>
  <c r="AO112" i="879"/>
  <c r="AN112" i="879"/>
  <c r="AM112" i="879"/>
  <c r="AL112" i="879"/>
  <c r="AK112" i="879"/>
  <c r="AJ112" i="879"/>
  <c r="AI112" i="879"/>
  <c r="AH112" i="879"/>
  <c r="AG112" i="879"/>
  <c r="AF112" i="879"/>
  <c r="AE112" i="879"/>
  <c r="AD112" i="879"/>
  <c r="AC112" i="879"/>
  <c r="AB112" i="879"/>
  <c r="AA112" i="879"/>
  <c r="Z112" i="879"/>
  <c r="Y112" i="879"/>
  <c r="X112" i="879"/>
  <c r="W112" i="879"/>
  <c r="V112" i="879"/>
  <c r="U112" i="879"/>
  <c r="T112" i="879"/>
  <c r="S112" i="879"/>
  <c r="R112" i="879"/>
  <c r="Q112" i="879"/>
  <c r="P112" i="879"/>
  <c r="O112" i="879"/>
  <c r="N112" i="879"/>
  <c r="M112" i="879"/>
  <c r="L112" i="879"/>
  <c r="K112" i="879"/>
  <c r="J112" i="879"/>
  <c r="I112" i="879"/>
  <c r="H112" i="879"/>
  <c r="G112" i="879"/>
  <c r="F112" i="879"/>
  <c r="E112" i="879"/>
  <c r="AR107" i="879"/>
  <c r="AQ107" i="879"/>
  <c r="AP107" i="879"/>
  <c r="AO107" i="879"/>
  <c r="AN107" i="879"/>
  <c r="AM107" i="879"/>
  <c r="AL107" i="879"/>
  <c r="AK107" i="879"/>
  <c r="AJ107" i="879"/>
  <c r="AI107" i="879"/>
  <c r="AH107" i="879"/>
  <c r="AG107" i="879"/>
  <c r="AF107" i="879"/>
  <c r="AE107" i="879"/>
  <c r="AD107" i="879"/>
  <c r="AC107" i="879"/>
  <c r="AB107" i="879"/>
  <c r="AA107" i="879"/>
  <c r="Z107" i="879"/>
  <c r="Y107" i="879"/>
  <c r="X107" i="879"/>
  <c r="W107" i="879"/>
  <c r="V107" i="879"/>
  <c r="U107" i="879"/>
  <c r="T107" i="879"/>
  <c r="S107" i="879"/>
  <c r="R107" i="879"/>
  <c r="Q107" i="879"/>
  <c r="AR106" i="879"/>
  <c r="AQ106" i="879"/>
  <c r="AP106" i="879"/>
  <c r="AP117" i="879" s="1"/>
  <c r="AO106" i="879"/>
  <c r="AN106" i="879"/>
  <c r="AM106" i="879"/>
  <c r="AL106" i="879"/>
  <c r="AL117" i="879" s="1"/>
  <c r="AK106" i="879"/>
  <c r="AJ106" i="879"/>
  <c r="AI106" i="879"/>
  <c r="AH106" i="879"/>
  <c r="AH117" i="879" s="1"/>
  <c r="AG106" i="879"/>
  <c r="AF106" i="879"/>
  <c r="AE106" i="879"/>
  <c r="AD106" i="879"/>
  <c r="AD117" i="879" s="1"/>
  <c r="AC106" i="879"/>
  <c r="AB106" i="879"/>
  <c r="AA106" i="879"/>
  <c r="Z106" i="879"/>
  <c r="Z117" i="879" s="1"/>
  <c r="Y106" i="879"/>
  <c r="X106" i="879"/>
  <c r="W106" i="879"/>
  <c r="V106" i="879"/>
  <c r="V117" i="879" s="1"/>
  <c r="U106" i="879"/>
  <c r="T106" i="879"/>
  <c r="S106" i="879"/>
  <c r="R106" i="879"/>
  <c r="R117" i="879" s="1"/>
  <c r="Q106" i="879"/>
  <c r="AA102" i="879"/>
  <c r="Z101" i="879"/>
  <c r="AR99" i="879"/>
  <c r="AQ99" i="879"/>
  <c r="AP99" i="879"/>
  <c r="AO99" i="879"/>
  <c r="AN99" i="879"/>
  <c r="AM99" i="879"/>
  <c r="AL99" i="879"/>
  <c r="AK99" i="879"/>
  <c r="AJ99" i="879"/>
  <c r="AI99" i="879"/>
  <c r="AH99" i="879"/>
  <c r="AG99" i="879"/>
  <c r="AF99" i="879"/>
  <c r="AE99" i="879"/>
  <c r="AD99" i="879"/>
  <c r="AC99" i="879"/>
  <c r="AB99" i="879"/>
  <c r="AA99" i="879"/>
  <c r="Z99" i="879"/>
  <c r="Y99" i="879"/>
  <c r="X99" i="879"/>
  <c r="W99" i="879"/>
  <c r="V99" i="879"/>
  <c r="U99" i="879"/>
  <c r="T99" i="879"/>
  <c r="S99" i="879"/>
  <c r="R99" i="879"/>
  <c r="Q99" i="879"/>
  <c r="AR97" i="879"/>
  <c r="AQ97" i="879"/>
  <c r="AP97" i="879"/>
  <c r="AO97" i="879"/>
  <c r="AN97" i="879"/>
  <c r="AM97" i="879"/>
  <c r="AL97" i="879"/>
  <c r="AK97" i="879"/>
  <c r="AJ97" i="879"/>
  <c r="AI97" i="879"/>
  <c r="AH97" i="879"/>
  <c r="AG97" i="879"/>
  <c r="AF97" i="879"/>
  <c r="AE97" i="879"/>
  <c r="AD97" i="879"/>
  <c r="AC97" i="879"/>
  <c r="AB97" i="879"/>
  <c r="AA97" i="879"/>
  <c r="Z97" i="879"/>
  <c r="Y97" i="879"/>
  <c r="X97" i="879"/>
  <c r="W97" i="879"/>
  <c r="V97" i="879"/>
  <c r="U97" i="879"/>
  <c r="T97" i="879"/>
  <c r="S97" i="879"/>
  <c r="R97" i="879"/>
  <c r="Q97" i="879"/>
  <c r="P97" i="879"/>
  <c r="O97" i="879"/>
  <c r="N97" i="879"/>
  <c r="M97" i="879"/>
  <c r="L97" i="879"/>
  <c r="K97" i="879"/>
  <c r="J97" i="879"/>
  <c r="I97" i="879"/>
  <c r="H97" i="879"/>
  <c r="G97" i="879"/>
  <c r="F97" i="879"/>
  <c r="E97" i="879"/>
  <c r="AR95" i="879"/>
  <c r="AR102" i="879" s="1"/>
  <c r="AQ95" i="879"/>
  <c r="AQ102" i="879" s="1"/>
  <c r="AP95" i="879"/>
  <c r="AP102" i="879" s="1"/>
  <c r="AO95" i="879"/>
  <c r="AO102" i="879" s="1"/>
  <c r="AN95" i="879"/>
  <c r="AN102" i="879" s="1"/>
  <c r="AM95" i="879"/>
  <c r="AM102" i="879" s="1"/>
  <c r="AL95" i="879"/>
  <c r="AL102" i="879" s="1"/>
  <c r="AK95" i="879"/>
  <c r="AK102" i="879" s="1"/>
  <c r="AJ95" i="879"/>
  <c r="AJ102" i="879" s="1"/>
  <c r="AI95" i="879"/>
  <c r="AI102" i="879" s="1"/>
  <c r="AH95" i="879"/>
  <c r="AH102" i="879" s="1"/>
  <c r="AG95" i="879"/>
  <c r="AG102" i="879" s="1"/>
  <c r="AF95" i="879"/>
  <c r="AF102" i="879" s="1"/>
  <c r="AE95" i="879"/>
  <c r="AE102" i="879" s="1"/>
  <c r="AD95" i="879"/>
  <c r="AD102" i="879" s="1"/>
  <c r="AC95" i="879"/>
  <c r="AC102" i="879" s="1"/>
  <c r="AB95" i="879"/>
  <c r="AB102" i="879" s="1"/>
  <c r="AA95" i="879"/>
  <c r="Z95" i="879"/>
  <c r="Z102" i="879" s="1"/>
  <c r="Y95" i="879"/>
  <c r="Y102" i="879" s="1"/>
  <c r="X95" i="879"/>
  <c r="X102" i="879" s="1"/>
  <c r="W95" i="879"/>
  <c r="W102" i="879" s="1"/>
  <c r="V95" i="879"/>
  <c r="V102" i="879" s="1"/>
  <c r="U95" i="879"/>
  <c r="U102" i="879" s="1"/>
  <c r="T95" i="879"/>
  <c r="T102" i="879" s="1"/>
  <c r="S95" i="879"/>
  <c r="S102" i="879" s="1"/>
  <c r="R95" i="879"/>
  <c r="R102" i="879" s="1"/>
  <c r="Q95" i="879"/>
  <c r="Q102" i="879" s="1"/>
  <c r="AR93" i="879"/>
  <c r="AR101" i="879" s="1"/>
  <c r="AQ93" i="879"/>
  <c r="AQ101" i="879" s="1"/>
  <c r="AP93" i="879"/>
  <c r="AP101" i="879" s="1"/>
  <c r="AO93" i="879"/>
  <c r="AO101" i="879" s="1"/>
  <c r="AN93" i="879"/>
  <c r="AN101" i="879" s="1"/>
  <c r="AM93" i="879"/>
  <c r="AM101" i="879" s="1"/>
  <c r="AL93" i="879"/>
  <c r="AL101" i="879" s="1"/>
  <c r="AK93" i="879"/>
  <c r="AK101" i="879" s="1"/>
  <c r="AJ93" i="879"/>
  <c r="AJ101" i="879" s="1"/>
  <c r="AI93" i="879"/>
  <c r="AI101" i="879" s="1"/>
  <c r="AH93" i="879"/>
  <c r="AH101" i="879" s="1"/>
  <c r="AG93" i="879"/>
  <c r="AG101" i="879" s="1"/>
  <c r="AF93" i="879"/>
  <c r="AF101" i="879" s="1"/>
  <c r="AE93" i="879"/>
  <c r="AE101" i="879" s="1"/>
  <c r="AD93" i="879"/>
  <c r="AD101" i="879" s="1"/>
  <c r="AC93" i="879"/>
  <c r="AC101" i="879" s="1"/>
  <c r="AB93" i="879"/>
  <c r="AB101" i="879" s="1"/>
  <c r="AA93" i="879"/>
  <c r="AA101" i="879" s="1"/>
  <c r="Z93" i="879"/>
  <c r="Y93" i="879"/>
  <c r="Y101" i="879" s="1"/>
  <c r="X93" i="879"/>
  <c r="X101" i="879" s="1"/>
  <c r="W93" i="879"/>
  <c r="W101" i="879" s="1"/>
  <c r="V93" i="879"/>
  <c r="V101" i="879" s="1"/>
  <c r="U93" i="879"/>
  <c r="U101" i="879" s="1"/>
  <c r="T93" i="879"/>
  <c r="T101" i="879" s="1"/>
  <c r="S93" i="879"/>
  <c r="S101" i="879" s="1"/>
  <c r="R93" i="879"/>
  <c r="R101" i="879" s="1"/>
  <c r="Q93" i="879"/>
  <c r="Q101" i="879" s="1"/>
  <c r="AR90" i="879"/>
  <c r="AR108" i="879" s="1"/>
  <c r="AQ90" i="879"/>
  <c r="AP90" i="879"/>
  <c r="AP108" i="879" s="1"/>
  <c r="AO90" i="879"/>
  <c r="AN90" i="879"/>
  <c r="AM90" i="879"/>
  <c r="AL90" i="879"/>
  <c r="AK90" i="879"/>
  <c r="AJ90" i="879"/>
  <c r="AJ110" i="879" s="1"/>
  <c r="AI90" i="879"/>
  <c r="AH90" i="879"/>
  <c r="AH110" i="879" s="1"/>
  <c r="AG90" i="879"/>
  <c r="AF90" i="879"/>
  <c r="AE90" i="879"/>
  <c r="AD90" i="879"/>
  <c r="AD110" i="879" s="1"/>
  <c r="AC90" i="879"/>
  <c r="AB90" i="879"/>
  <c r="AB110" i="879" s="1"/>
  <c r="AA90" i="879"/>
  <c r="Z90" i="879"/>
  <c r="Z110" i="879" s="1"/>
  <c r="Y90" i="879"/>
  <c r="X90" i="879"/>
  <c r="W90" i="879"/>
  <c r="V90" i="879"/>
  <c r="V110" i="879" s="1"/>
  <c r="U90" i="879"/>
  <c r="T90" i="879"/>
  <c r="S90" i="879"/>
  <c r="R90" i="879"/>
  <c r="R110" i="879" s="1"/>
  <c r="Q90" i="879"/>
  <c r="P90" i="879"/>
  <c r="O90" i="879"/>
  <c r="N90" i="879"/>
  <c r="M90" i="879"/>
  <c r="L90" i="879"/>
  <c r="K90" i="879"/>
  <c r="J90" i="879"/>
  <c r="I90" i="879"/>
  <c r="H90" i="879"/>
  <c r="G90" i="879"/>
  <c r="F90" i="879"/>
  <c r="E90" i="879"/>
  <c r="C73" i="879"/>
  <c r="D134" i="879" s="1"/>
  <c r="C67" i="879"/>
  <c r="C46" i="879"/>
  <c r="F107" i="879" s="1"/>
  <c r="C40" i="879"/>
  <c r="C34" i="879"/>
  <c r="D133" i="879" s="1"/>
  <c r="O120" i="879" s="1"/>
  <c r="C22" i="879"/>
  <c r="C20" i="879"/>
  <c r="C21" i="879" s="1"/>
  <c r="C14" i="879"/>
  <c r="M99" i="879" s="1"/>
  <c r="C7" i="879"/>
  <c r="C5" i="879"/>
  <c r="A1" i="879"/>
  <c r="D136" i="878"/>
  <c r="AR129" i="878"/>
  <c r="AQ129" i="878"/>
  <c r="AP129" i="878"/>
  <c r="AO129" i="878"/>
  <c r="AN129" i="878"/>
  <c r="AM129" i="878"/>
  <c r="AL129" i="878"/>
  <c r="AK129" i="878"/>
  <c r="AJ129" i="878"/>
  <c r="AI129" i="878"/>
  <c r="AH129" i="878"/>
  <c r="AG129" i="878"/>
  <c r="AF129" i="878"/>
  <c r="AE129" i="878"/>
  <c r="AD129" i="878"/>
  <c r="AC129" i="878"/>
  <c r="AB129" i="878"/>
  <c r="AA129" i="878"/>
  <c r="Z129" i="878"/>
  <c r="Y129" i="878"/>
  <c r="X129" i="878"/>
  <c r="W129" i="878"/>
  <c r="V129" i="878"/>
  <c r="U129" i="878"/>
  <c r="T129" i="878"/>
  <c r="S129" i="878"/>
  <c r="R129" i="878"/>
  <c r="Q129" i="878"/>
  <c r="AR122" i="878"/>
  <c r="AQ122" i="878"/>
  <c r="AP122" i="878"/>
  <c r="AO122" i="878"/>
  <c r="AN122" i="878"/>
  <c r="AM122" i="878"/>
  <c r="AL122" i="878"/>
  <c r="AK122" i="878"/>
  <c r="AJ122" i="878"/>
  <c r="AI122" i="878"/>
  <c r="AH122" i="878"/>
  <c r="AG122" i="878"/>
  <c r="AF122" i="878"/>
  <c r="AE122" i="878"/>
  <c r="AD122" i="878"/>
  <c r="AC122" i="878"/>
  <c r="AB122" i="878"/>
  <c r="AA122" i="878"/>
  <c r="Z122" i="878"/>
  <c r="Y122" i="878"/>
  <c r="X122" i="878"/>
  <c r="W122" i="878"/>
  <c r="V122" i="878"/>
  <c r="U122" i="878"/>
  <c r="T122" i="878"/>
  <c r="S122" i="878"/>
  <c r="R122" i="878"/>
  <c r="Q122" i="878"/>
  <c r="AR121" i="878"/>
  <c r="AQ121" i="878"/>
  <c r="AQ123" i="878" s="1"/>
  <c r="AP121" i="878"/>
  <c r="AP123" i="878" s="1"/>
  <c r="AO121" i="878"/>
  <c r="AO123" i="878" s="1"/>
  <c r="AN121" i="878"/>
  <c r="AM121" i="878"/>
  <c r="AM123" i="878" s="1"/>
  <c r="AL121" i="878"/>
  <c r="AL123" i="878" s="1"/>
  <c r="AK121" i="878"/>
  <c r="AK123" i="878" s="1"/>
  <c r="AJ121" i="878"/>
  <c r="AI121" i="878"/>
  <c r="AI123" i="878" s="1"/>
  <c r="AH121" i="878"/>
  <c r="AH123" i="878" s="1"/>
  <c r="AG121" i="878"/>
  <c r="AG123" i="878" s="1"/>
  <c r="AF121" i="878"/>
  <c r="AE121" i="878"/>
  <c r="AE123" i="878" s="1"/>
  <c r="AD121" i="878"/>
  <c r="AD123" i="878" s="1"/>
  <c r="AC121" i="878"/>
  <c r="AC123" i="878" s="1"/>
  <c r="AB121" i="878"/>
  <c r="AA121" i="878"/>
  <c r="AA123" i="878" s="1"/>
  <c r="Z121" i="878"/>
  <c r="Z123" i="878" s="1"/>
  <c r="Y121" i="878"/>
  <c r="Y123" i="878" s="1"/>
  <c r="X121" i="878"/>
  <c r="W121" i="878"/>
  <c r="W123" i="878" s="1"/>
  <c r="V121" i="878"/>
  <c r="V123" i="878" s="1"/>
  <c r="U121" i="878"/>
  <c r="U123" i="878" s="1"/>
  <c r="T121" i="878"/>
  <c r="S121" i="878"/>
  <c r="S123" i="878" s="1"/>
  <c r="R121" i="878"/>
  <c r="R123" i="878" s="1"/>
  <c r="Q121" i="878"/>
  <c r="Q123" i="878" s="1"/>
  <c r="AR120" i="878"/>
  <c r="AQ120" i="878"/>
  <c r="AP120" i="878"/>
  <c r="AO120" i="878"/>
  <c r="AN120" i="878"/>
  <c r="AM120" i="878"/>
  <c r="AL120" i="878"/>
  <c r="AK120" i="878"/>
  <c r="AJ120" i="878"/>
  <c r="AI120" i="878"/>
  <c r="AH120" i="878"/>
  <c r="AG120" i="878"/>
  <c r="AF120" i="878"/>
  <c r="AE120" i="878"/>
  <c r="AD120" i="878"/>
  <c r="AC120" i="878"/>
  <c r="AB120" i="878"/>
  <c r="AA120" i="878"/>
  <c r="Z120" i="878"/>
  <c r="Y120" i="878"/>
  <c r="X120" i="878"/>
  <c r="W120" i="878"/>
  <c r="V120" i="878"/>
  <c r="U120" i="878"/>
  <c r="T120" i="878"/>
  <c r="S120" i="878"/>
  <c r="R120" i="878"/>
  <c r="Q120" i="878"/>
  <c r="AR112" i="878"/>
  <c r="AQ112" i="878"/>
  <c r="AP112" i="878"/>
  <c r="AO112" i="878"/>
  <c r="AN112" i="878"/>
  <c r="AM112" i="878"/>
  <c r="AL112" i="878"/>
  <c r="AK112" i="878"/>
  <c r="AJ112" i="878"/>
  <c r="AI112" i="878"/>
  <c r="AH112" i="878"/>
  <c r="AG112" i="878"/>
  <c r="AF112" i="878"/>
  <c r="AE112" i="878"/>
  <c r="AD112" i="878"/>
  <c r="AC112" i="878"/>
  <c r="AB112" i="878"/>
  <c r="AA112" i="878"/>
  <c r="Z112" i="878"/>
  <c r="Y112" i="878"/>
  <c r="X112" i="878"/>
  <c r="W112" i="878"/>
  <c r="V112" i="878"/>
  <c r="U112" i="878"/>
  <c r="T112" i="878"/>
  <c r="S112" i="878"/>
  <c r="R112" i="878"/>
  <c r="Q112" i="878"/>
  <c r="P112" i="878"/>
  <c r="O112" i="878"/>
  <c r="N112" i="878"/>
  <c r="M112" i="878"/>
  <c r="L112" i="878"/>
  <c r="K112" i="878"/>
  <c r="J112" i="878"/>
  <c r="I112" i="878"/>
  <c r="H112" i="878"/>
  <c r="G112" i="878"/>
  <c r="F112" i="878"/>
  <c r="E112" i="878"/>
  <c r="AR107" i="878"/>
  <c r="AQ107" i="878"/>
  <c r="AP107" i="878"/>
  <c r="AO107" i="878"/>
  <c r="AN107" i="878"/>
  <c r="AM107" i="878"/>
  <c r="AL107" i="878"/>
  <c r="AK107" i="878"/>
  <c r="AJ107" i="878"/>
  <c r="AI107" i="878"/>
  <c r="AH107" i="878"/>
  <c r="AG107" i="878"/>
  <c r="AF107" i="878"/>
  <c r="AE107" i="878"/>
  <c r="AD107" i="878"/>
  <c r="AC107" i="878"/>
  <c r="AB107" i="878"/>
  <c r="AA107" i="878"/>
  <c r="Z107" i="878"/>
  <c r="Y107" i="878"/>
  <c r="X107" i="878"/>
  <c r="W107" i="878"/>
  <c r="V107" i="878"/>
  <c r="U107" i="878"/>
  <c r="T107" i="878"/>
  <c r="S107" i="878"/>
  <c r="R107" i="878"/>
  <c r="Q107" i="878"/>
  <c r="AR106" i="878"/>
  <c r="AR117" i="878" s="1"/>
  <c r="AQ106" i="878"/>
  <c r="AQ117" i="878" s="1"/>
  <c r="AP106" i="878"/>
  <c r="AP117" i="878" s="1"/>
  <c r="AO106" i="878"/>
  <c r="AN106" i="878"/>
  <c r="AN117" i="878" s="1"/>
  <c r="AM106" i="878"/>
  <c r="AM117" i="878" s="1"/>
  <c r="AL106" i="878"/>
  <c r="AL117" i="878" s="1"/>
  <c r="AK106" i="878"/>
  <c r="AK117" i="878" s="1"/>
  <c r="AJ106" i="878"/>
  <c r="AJ117" i="878" s="1"/>
  <c r="AI106" i="878"/>
  <c r="AI117" i="878" s="1"/>
  <c r="AH106" i="878"/>
  <c r="AH117" i="878" s="1"/>
  <c r="AG106" i="878"/>
  <c r="AF106" i="878"/>
  <c r="AF117" i="878" s="1"/>
  <c r="AE106" i="878"/>
  <c r="AE117" i="878" s="1"/>
  <c r="AD106" i="878"/>
  <c r="AD117" i="878" s="1"/>
  <c r="AC106" i="878"/>
  <c r="AB106" i="878"/>
  <c r="AB117" i="878" s="1"/>
  <c r="AA106" i="878"/>
  <c r="AA117" i="878" s="1"/>
  <c r="Z106" i="878"/>
  <c r="Z117" i="878" s="1"/>
  <c r="Y106" i="878"/>
  <c r="X106" i="878"/>
  <c r="X117" i="878" s="1"/>
  <c r="W106" i="878"/>
  <c r="W117" i="878" s="1"/>
  <c r="V106" i="878"/>
  <c r="V117" i="878" s="1"/>
  <c r="U106" i="878"/>
  <c r="U117" i="878" s="1"/>
  <c r="T106" i="878"/>
  <c r="T117" i="878" s="1"/>
  <c r="S106" i="878"/>
  <c r="S117" i="878" s="1"/>
  <c r="R106" i="878"/>
  <c r="R117" i="878" s="1"/>
  <c r="Q106" i="878"/>
  <c r="AK102" i="878"/>
  <c r="U102" i="878"/>
  <c r="AR99" i="878"/>
  <c r="AQ99" i="878"/>
  <c r="AP99" i="878"/>
  <c r="AO99" i="878"/>
  <c r="AN99" i="878"/>
  <c r="AM99" i="878"/>
  <c r="AL99" i="878"/>
  <c r="AK99" i="878"/>
  <c r="AJ99" i="878"/>
  <c r="AI99" i="878"/>
  <c r="AH99" i="878"/>
  <c r="AG99" i="878"/>
  <c r="AF99" i="878"/>
  <c r="AE99" i="878"/>
  <c r="AD99" i="878"/>
  <c r="AC99" i="878"/>
  <c r="AB99" i="878"/>
  <c r="AA99" i="878"/>
  <c r="Z99" i="878"/>
  <c r="Y99" i="878"/>
  <c r="X99" i="878"/>
  <c r="W99" i="878"/>
  <c r="V99" i="878"/>
  <c r="U99" i="878"/>
  <c r="T99" i="878"/>
  <c r="S99" i="878"/>
  <c r="R99" i="878"/>
  <c r="Q99" i="878"/>
  <c r="AR97" i="878"/>
  <c r="AQ97" i="878"/>
  <c r="AP97" i="878"/>
  <c r="AP103" i="878" s="1"/>
  <c r="AO97" i="878"/>
  <c r="AN97" i="878"/>
  <c r="AM97" i="878"/>
  <c r="AL97" i="878"/>
  <c r="AK97" i="878"/>
  <c r="AJ97" i="878"/>
  <c r="AI97" i="878"/>
  <c r="AH97" i="878"/>
  <c r="AH103" i="878" s="1"/>
  <c r="AG97" i="878"/>
  <c r="AF97" i="878"/>
  <c r="AE97" i="878"/>
  <c r="AD97" i="878"/>
  <c r="AD103" i="878" s="1"/>
  <c r="AC97" i="878"/>
  <c r="AB97" i="878"/>
  <c r="AA97" i="878"/>
  <c r="Z97" i="878"/>
  <c r="Z103" i="878" s="1"/>
  <c r="Y97" i="878"/>
  <c r="X97" i="878"/>
  <c r="W97" i="878"/>
  <c r="V97" i="878"/>
  <c r="U97" i="878"/>
  <c r="T97" i="878"/>
  <c r="S97" i="878"/>
  <c r="R97" i="878"/>
  <c r="R103" i="878" s="1"/>
  <c r="Q97" i="878"/>
  <c r="P97" i="878"/>
  <c r="O97" i="878"/>
  <c r="N97" i="878"/>
  <c r="M97" i="878"/>
  <c r="L97" i="878"/>
  <c r="K97" i="878"/>
  <c r="J97" i="878"/>
  <c r="I97" i="878"/>
  <c r="H97" i="878"/>
  <c r="G97" i="878"/>
  <c r="F97" i="878"/>
  <c r="E97" i="878"/>
  <c r="AR95" i="878"/>
  <c r="AR102" i="878" s="1"/>
  <c r="AQ95" i="878"/>
  <c r="AQ102" i="878" s="1"/>
  <c r="AP95" i="878"/>
  <c r="AP102" i="878" s="1"/>
  <c r="AO95" i="878"/>
  <c r="AO102" i="878" s="1"/>
  <c r="AN95" i="878"/>
  <c r="AN102" i="878" s="1"/>
  <c r="AM95" i="878"/>
  <c r="AM102" i="878" s="1"/>
  <c r="AL95" i="878"/>
  <c r="AL102" i="878" s="1"/>
  <c r="AK95" i="878"/>
  <c r="AJ95" i="878"/>
  <c r="AJ102" i="878" s="1"/>
  <c r="AI95" i="878"/>
  <c r="AI102" i="878" s="1"/>
  <c r="AH95" i="878"/>
  <c r="AH102" i="878" s="1"/>
  <c r="AG95" i="878"/>
  <c r="AG102" i="878" s="1"/>
  <c r="AF95" i="878"/>
  <c r="AF102" i="878" s="1"/>
  <c r="AE95" i="878"/>
  <c r="AE102" i="878" s="1"/>
  <c r="AD95" i="878"/>
  <c r="AD102" i="878" s="1"/>
  <c r="AC95" i="878"/>
  <c r="AC102" i="878" s="1"/>
  <c r="AB95" i="878"/>
  <c r="AB102" i="878" s="1"/>
  <c r="AA95" i="878"/>
  <c r="AA102" i="878" s="1"/>
  <c r="Z95" i="878"/>
  <c r="Z102" i="878" s="1"/>
  <c r="Y95" i="878"/>
  <c r="Y102" i="878" s="1"/>
  <c r="X95" i="878"/>
  <c r="X102" i="878" s="1"/>
  <c r="W95" i="878"/>
  <c r="W102" i="878" s="1"/>
  <c r="V95" i="878"/>
  <c r="V102" i="878" s="1"/>
  <c r="U95" i="878"/>
  <c r="T95" i="878"/>
  <c r="T102" i="878" s="1"/>
  <c r="S95" i="878"/>
  <c r="S102" i="878" s="1"/>
  <c r="R95" i="878"/>
  <c r="R102" i="878" s="1"/>
  <c r="Q95" i="878"/>
  <c r="Q102" i="878" s="1"/>
  <c r="N95" i="878"/>
  <c r="N102" i="878" s="1"/>
  <c r="AR93" i="878"/>
  <c r="AR101" i="878" s="1"/>
  <c r="AQ93" i="878"/>
  <c r="AQ101" i="878" s="1"/>
  <c r="AP93" i="878"/>
  <c r="AP101" i="878" s="1"/>
  <c r="AP104" i="878" s="1"/>
  <c r="AO93" i="878"/>
  <c r="AO101" i="878" s="1"/>
  <c r="AN93" i="878"/>
  <c r="AN101" i="878" s="1"/>
  <c r="AM93" i="878"/>
  <c r="AM101" i="878" s="1"/>
  <c r="AL93" i="878"/>
  <c r="AL101" i="878" s="1"/>
  <c r="AK93" i="878"/>
  <c r="AK101" i="878" s="1"/>
  <c r="AJ93" i="878"/>
  <c r="AJ101" i="878" s="1"/>
  <c r="AI93" i="878"/>
  <c r="AI101" i="878" s="1"/>
  <c r="AH93" i="878"/>
  <c r="AH101" i="878" s="1"/>
  <c r="AH104" i="878" s="1"/>
  <c r="AG93" i="878"/>
  <c r="AG101" i="878" s="1"/>
  <c r="AF93" i="878"/>
  <c r="AF101" i="878" s="1"/>
  <c r="AE93" i="878"/>
  <c r="AE101" i="878" s="1"/>
  <c r="AD93" i="878"/>
  <c r="AD101" i="878" s="1"/>
  <c r="AD104" i="878" s="1"/>
  <c r="AC93" i="878"/>
  <c r="AC101" i="878" s="1"/>
  <c r="AB93" i="878"/>
  <c r="AB101" i="878" s="1"/>
  <c r="AA93" i="878"/>
  <c r="AA101" i="878" s="1"/>
  <c r="Z93" i="878"/>
  <c r="Z101" i="878" s="1"/>
  <c r="Z104" i="878" s="1"/>
  <c r="Y93" i="878"/>
  <c r="Y101" i="878" s="1"/>
  <c r="X93" i="878"/>
  <c r="X101" i="878" s="1"/>
  <c r="W93" i="878"/>
  <c r="W101" i="878" s="1"/>
  <c r="V93" i="878"/>
  <c r="V101" i="878" s="1"/>
  <c r="U93" i="878"/>
  <c r="U101" i="878" s="1"/>
  <c r="T93" i="878"/>
  <c r="T101" i="878" s="1"/>
  <c r="S93" i="878"/>
  <c r="S101" i="878" s="1"/>
  <c r="R93" i="878"/>
  <c r="R101" i="878" s="1"/>
  <c r="R104" i="878" s="1"/>
  <c r="Q93" i="878"/>
  <c r="Q101" i="878" s="1"/>
  <c r="AR90" i="878"/>
  <c r="AQ90" i="878"/>
  <c r="AQ110" i="878" s="1"/>
  <c r="AP90" i="878"/>
  <c r="AO90" i="878"/>
  <c r="AO109" i="878" s="1"/>
  <c r="AN90" i="878"/>
  <c r="AM90" i="878"/>
  <c r="AM110" i="878" s="1"/>
  <c r="AL90" i="878"/>
  <c r="AK90" i="878"/>
  <c r="AK110" i="878" s="1"/>
  <c r="AJ90" i="878"/>
  <c r="AJ110" i="878" s="1"/>
  <c r="AI90" i="878"/>
  <c r="AI110" i="878" s="1"/>
  <c r="AH90" i="878"/>
  <c r="AG90" i="878"/>
  <c r="AG109" i="878" s="1"/>
  <c r="AF90" i="878"/>
  <c r="AE90" i="878"/>
  <c r="AE110" i="878" s="1"/>
  <c r="AD90" i="878"/>
  <c r="AD110" i="878" s="1"/>
  <c r="AC90" i="878"/>
  <c r="AC110" i="878" s="1"/>
  <c r="AB90" i="878"/>
  <c r="AA90" i="878"/>
  <c r="AA110" i="878" s="1"/>
  <c r="Z90" i="878"/>
  <c r="Y90" i="878"/>
  <c r="Y110" i="878" s="1"/>
  <c r="X90" i="878"/>
  <c r="W90" i="878"/>
  <c r="W110" i="878" s="1"/>
  <c r="V90" i="878"/>
  <c r="U90" i="878"/>
  <c r="U110" i="878" s="1"/>
  <c r="T90" i="878"/>
  <c r="S90" i="878"/>
  <c r="S110" i="878" s="1"/>
  <c r="R90" i="878"/>
  <c r="Q90" i="878"/>
  <c r="Q110" i="878" s="1"/>
  <c r="P90" i="878"/>
  <c r="O90" i="878"/>
  <c r="N90" i="878"/>
  <c r="M90" i="878"/>
  <c r="L90" i="878"/>
  <c r="K90" i="878"/>
  <c r="K110" i="878" s="1"/>
  <c r="J90" i="878"/>
  <c r="I90" i="878"/>
  <c r="I110" i="878" s="1"/>
  <c r="H90" i="878"/>
  <c r="G90" i="878"/>
  <c r="F90" i="878"/>
  <c r="E90" i="878"/>
  <c r="C73" i="878"/>
  <c r="D134" i="878" s="1"/>
  <c r="C67" i="878"/>
  <c r="C46" i="878"/>
  <c r="C40" i="878"/>
  <c r="C34" i="878"/>
  <c r="D133" i="878" s="1"/>
  <c r="P120" i="878" s="1"/>
  <c r="C22" i="878"/>
  <c r="C21" i="878"/>
  <c r="M93" i="878" s="1"/>
  <c r="M101" i="878" s="1"/>
  <c r="C20" i="878"/>
  <c r="C14" i="878"/>
  <c r="M99" i="878" s="1"/>
  <c r="M103" i="878" s="1"/>
  <c r="C7" i="878"/>
  <c r="C5" i="878"/>
  <c r="A1" i="878"/>
  <c r="D136" i="877"/>
  <c r="AR129" i="877"/>
  <c r="AQ129" i="877"/>
  <c r="AP129" i="877"/>
  <c r="AO129" i="877"/>
  <c r="AN129" i="877"/>
  <c r="AM129" i="877"/>
  <c r="AL129" i="877"/>
  <c r="AK129" i="877"/>
  <c r="AJ129" i="877"/>
  <c r="AI129" i="877"/>
  <c r="AH129" i="877"/>
  <c r="AG129" i="877"/>
  <c r="AF129" i="877"/>
  <c r="AE129" i="877"/>
  <c r="AD129" i="877"/>
  <c r="AC129" i="877"/>
  <c r="AB129" i="877"/>
  <c r="AA129" i="877"/>
  <c r="Z129" i="877"/>
  <c r="Y129" i="877"/>
  <c r="X129" i="877"/>
  <c r="W129" i="877"/>
  <c r="V129" i="877"/>
  <c r="U129" i="877"/>
  <c r="T129" i="877"/>
  <c r="S129" i="877"/>
  <c r="R129" i="877"/>
  <c r="Q129" i="877"/>
  <c r="AD123" i="877"/>
  <c r="AR122" i="877"/>
  <c r="AQ122" i="877"/>
  <c r="AP122" i="877"/>
  <c r="AO122" i="877"/>
  <c r="AN122" i="877"/>
  <c r="AM122" i="877"/>
  <c r="AL122" i="877"/>
  <c r="AK122" i="877"/>
  <c r="AJ122" i="877"/>
  <c r="AI122" i="877"/>
  <c r="AH122" i="877"/>
  <c r="AG122" i="877"/>
  <c r="AF122" i="877"/>
  <c r="AE122" i="877"/>
  <c r="AD122" i="877"/>
  <c r="AC122" i="877"/>
  <c r="AB122" i="877"/>
  <c r="AA122" i="877"/>
  <c r="Z122" i="877"/>
  <c r="Y122" i="877"/>
  <c r="X122" i="877"/>
  <c r="W122" i="877"/>
  <c r="V122" i="877"/>
  <c r="U122" i="877"/>
  <c r="T122" i="877"/>
  <c r="S122" i="877"/>
  <c r="R122" i="877"/>
  <c r="Q122" i="877"/>
  <c r="AR121" i="877"/>
  <c r="AR123" i="877" s="1"/>
  <c r="AQ121" i="877"/>
  <c r="AQ123" i="877" s="1"/>
  <c r="AP121" i="877"/>
  <c r="AP123" i="877" s="1"/>
  <c r="AO121" i="877"/>
  <c r="AO123" i="877" s="1"/>
  <c r="AN121" i="877"/>
  <c r="AN123" i="877" s="1"/>
  <c r="AM121" i="877"/>
  <c r="AM123" i="877" s="1"/>
  <c r="AL121" i="877"/>
  <c r="AL123" i="877" s="1"/>
  <c r="AK121" i="877"/>
  <c r="AK123" i="877" s="1"/>
  <c r="AJ121" i="877"/>
  <c r="AJ123" i="877" s="1"/>
  <c r="AI121" i="877"/>
  <c r="AI123" i="877" s="1"/>
  <c r="AH121" i="877"/>
  <c r="AH123" i="877" s="1"/>
  <c r="AG121" i="877"/>
  <c r="AG123" i="877" s="1"/>
  <c r="AF121" i="877"/>
  <c r="AF123" i="877" s="1"/>
  <c r="AE121" i="877"/>
  <c r="AE123" i="877" s="1"/>
  <c r="AD121" i="877"/>
  <c r="AC121" i="877"/>
  <c r="AC123" i="877" s="1"/>
  <c r="AB121" i="877"/>
  <c r="AB123" i="877" s="1"/>
  <c r="AA121" i="877"/>
  <c r="AA123" i="877" s="1"/>
  <c r="Z121" i="877"/>
  <c r="Z123" i="877" s="1"/>
  <c r="Y121" i="877"/>
  <c r="Y123" i="877" s="1"/>
  <c r="X121" i="877"/>
  <c r="X123" i="877" s="1"/>
  <c r="W121" i="877"/>
  <c r="W123" i="877" s="1"/>
  <c r="V121" i="877"/>
  <c r="V123" i="877" s="1"/>
  <c r="U121" i="877"/>
  <c r="U123" i="877" s="1"/>
  <c r="T121" i="877"/>
  <c r="T123" i="877" s="1"/>
  <c r="S121" i="877"/>
  <c r="S123" i="877" s="1"/>
  <c r="R121" i="877"/>
  <c r="R123" i="877" s="1"/>
  <c r="Q121" i="877"/>
  <c r="Q123" i="877" s="1"/>
  <c r="AR120" i="877"/>
  <c r="AQ120" i="877"/>
  <c r="AP120" i="877"/>
  <c r="AO120" i="877"/>
  <c r="AN120" i="877"/>
  <c r="AM120" i="877"/>
  <c r="AL120" i="877"/>
  <c r="AK120" i="877"/>
  <c r="AJ120" i="877"/>
  <c r="AI120" i="877"/>
  <c r="AH120" i="877"/>
  <c r="AG120" i="877"/>
  <c r="AF120" i="877"/>
  <c r="AE120" i="877"/>
  <c r="AD120" i="877"/>
  <c r="AC120" i="877"/>
  <c r="AB120" i="877"/>
  <c r="AA120" i="877"/>
  <c r="Z120" i="877"/>
  <c r="Y120" i="877"/>
  <c r="X120" i="877"/>
  <c r="W120" i="877"/>
  <c r="V120" i="877"/>
  <c r="U120" i="877"/>
  <c r="T120" i="877"/>
  <c r="S120" i="877"/>
  <c r="R120" i="877"/>
  <c r="Q120" i="877"/>
  <c r="AR112" i="877"/>
  <c r="AQ112" i="877"/>
  <c r="AP112" i="877"/>
  <c r="AO112" i="877"/>
  <c r="AN112" i="877"/>
  <c r="AM112" i="877"/>
  <c r="AL112" i="877"/>
  <c r="AK112" i="877"/>
  <c r="AJ112" i="877"/>
  <c r="AI112" i="877"/>
  <c r="AH112" i="877"/>
  <c r="AG112" i="877"/>
  <c r="AF112" i="877"/>
  <c r="AE112" i="877"/>
  <c r="AD112" i="877"/>
  <c r="AC112" i="877"/>
  <c r="AB112" i="877"/>
  <c r="AA112" i="877"/>
  <c r="Z112" i="877"/>
  <c r="Y112" i="877"/>
  <c r="X112" i="877"/>
  <c r="W112" i="877"/>
  <c r="V112" i="877"/>
  <c r="U112" i="877"/>
  <c r="T112" i="877"/>
  <c r="S112" i="877"/>
  <c r="R112" i="877"/>
  <c r="Q112" i="877"/>
  <c r="P112" i="877"/>
  <c r="O112" i="877"/>
  <c r="N112" i="877"/>
  <c r="M112" i="877"/>
  <c r="L112" i="877"/>
  <c r="K112" i="877"/>
  <c r="J112" i="877"/>
  <c r="I112" i="877"/>
  <c r="H112" i="877"/>
  <c r="G112" i="877"/>
  <c r="F112" i="877"/>
  <c r="E112" i="877"/>
  <c r="H109" i="877"/>
  <c r="AF108" i="877"/>
  <c r="AR107" i="877"/>
  <c r="AQ107" i="877"/>
  <c r="AP107" i="877"/>
  <c r="AO107" i="877"/>
  <c r="AN107" i="877"/>
  <c r="AM107" i="877"/>
  <c r="AL107" i="877"/>
  <c r="AK107" i="877"/>
  <c r="AJ107" i="877"/>
  <c r="AI107" i="877"/>
  <c r="AH107" i="877"/>
  <c r="AG107" i="877"/>
  <c r="AF107" i="877"/>
  <c r="AE107" i="877"/>
  <c r="AD107" i="877"/>
  <c r="AC107" i="877"/>
  <c r="AB107" i="877"/>
  <c r="AA107" i="877"/>
  <c r="Z107" i="877"/>
  <c r="Y107" i="877"/>
  <c r="X107" i="877"/>
  <c r="W107" i="877"/>
  <c r="V107" i="877"/>
  <c r="U107" i="877"/>
  <c r="T107" i="877"/>
  <c r="S107" i="877"/>
  <c r="R107" i="877"/>
  <c r="Q107" i="877"/>
  <c r="AR106" i="877"/>
  <c r="AR117" i="877" s="1"/>
  <c r="AQ106" i="877"/>
  <c r="AQ117" i="877" s="1"/>
  <c r="AP106" i="877"/>
  <c r="AP117" i="877" s="1"/>
  <c r="AO106" i="877"/>
  <c r="AN106" i="877"/>
  <c r="AN117" i="877" s="1"/>
  <c r="AM106" i="877"/>
  <c r="AM117" i="877" s="1"/>
  <c r="AL106" i="877"/>
  <c r="AL117" i="877" s="1"/>
  <c r="AK106" i="877"/>
  <c r="AJ106" i="877"/>
  <c r="AJ117" i="877" s="1"/>
  <c r="AI106" i="877"/>
  <c r="AI117" i="877" s="1"/>
  <c r="AH106" i="877"/>
  <c r="AH117" i="877" s="1"/>
  <c r="AG106" i="877"/>
  <c r="AF106" i="877"/>
  <c r="AF117" i="877" s="1"/>
  <c r="AE106" i="877"/>
  <c r="AE117" i="877" s="1"/>
  <c r="AD106" i="877"/>
  <c r="AD117" i="877" s="1"/>
  <c r="AC106" i="877"/>
  <c r="AB106" i="877"/>
  <c r="AB117" i="877" s="1"/>
  <c r="AA106" i="877"/>
  <c r="AA117" i="877" s="1"/>
  <c r="Z106" i="877"/>
  <c r="Z117" i="877" s="1"/>
  <c r="Y106" i="877"/>
  <c r="X106" i="877"/>
  <c r="X117" i="877" s="1"/>
  <c r="W106" i="877"/>
  <c r="W117" i="877" s="1"/>
  <c r="V106" i="877"/>
  <c r="V117" i="877" s="1"/>
  <c r="U106" i="877"/>
  <c r="T106" i="877"/>
  <c r="T117" i="877" s="1"/>
  <c r="S106" i="877"/>
  <c r="S117" i="877" s="1"/>
  <c r="R106" i="877"/>
  <c r="R117" i="877" s="1"/>
  <c r="Q106" i="877"/>
  <c r="AR99" i="877"/>
  <c r="AQ99" i="877"/>
  <c r="AP99" i="877"/>
  <c r="AO99" i="877"/>
  <c r="AN99" i="877"/>
  <c r="AM99" i="877"/>
  <c r="AL99" i="877"/>
  <c r="AK99" i="877"/>
  <c r="AJ99" i="877"/>
  <c r="AI99" i="877"/>
  <c r="AH99" i="877"/>
  <c r="AG99" i="877"/>
  <c r="AF99" i="877"/>
  <c r="AE99" i="877"/>
  <c r="AD99" i="877"/>
  <c r="AC99" i="877"/>
  <c r="AB99" i="877"/>
  <c r="AA99" i="877"/>
  <c r="Z99" i="877"/>
  <c r="Y99" i="877"/>
  <c r="X99" i="877"/>
  <c r="W99" i="877"/>
  <c r="V99" i="877"/>
  <c r="U99" i="877"/>
  <c r="T99" i="877"/>
  <c r="S99" i="877"/>
  <c r="R99" i="877"/>
  <c r="Q99" i="877"/>
  <c r="AR97" i="877"/>
  <c r="AQ97" i="877"/>
  <c r="AP97" i="877"/>
  <c r="AO97" i="877"/>
  <c r="AN97" i="877"/>
  <c r="AM97" i="877"/>
  <c r="AL97" i="877"/>
  <c r="AK97" i="877"/>
  <c r="AJ97" i="877"/>
  <c r="AI97" i="877"/>
  <c r="AH97" i="877"/>
  <c r="AG97" i="877"/>
  <c r="AF97" i="877"/>
  <c r="AE97" i="877"/>
  <c r="AD97" i="877"/>
  <c r="AC97" i="877"/>
  <c r="AB97" i="877"/>
  <c r="AA97" i="877"/>
  <c r="Z97" i="877"/>
  <c r="Y97" i="877"/>
  <c r="X97" i="877"/>
  <c r="W97" i="877"/>
  <c r="V97" i="877"/>
  <c r="U97" i="877"/>
  <c r="T97" i="877"/>
  <c r="S97" i="877"/>
  <c r="R97" i="877"/>
  <c r="Q97" i="877"/>
  <c r="P97" i="877"/>
  <c r="O97" i="877"/>
  <c r="N97" i="877"/>
  <c r="M97" i="877"/>
  <c r="L97" i="877"/>
  <c r="K97" i="877"/>
  <c r="J97" i="877"/>
  <c r="I97" i="877"/>
  <c r="H97" i="877"/>
  <c r="G97" i="877"/>
  <c r="F97" i="877"/>
  <c r="E97" i="877"/>
  <c r="AR95" i="877"/>
  <c r="AR102" i="877" s="1"/>
  <c r="AQ95" i="877"/>
  <c r="AQ102" i="877" s="1"/>
  <c r="AP95" i="877"/>
  <c r="AP102" i="877" s="1"/>
  <c r="AO95" i="877"/>
  <c r="AO102" i="877" s="1"/>
  <c r="AN95" i="877"/>
  <c r="AN102" i="877" s="1"/>
  <c r="AM95" i="877"/>
  <c r="AM102" i="877" s="1"/>
  <c r="AL95" i="877"/>
  <c r="AL102" i="877" s="1"/>
  <c r="AK95" i="877"/>
  <c r="AK102" i="877" s="1"/>
  <c r="AJ95" i="877"/>
  <c r="AJ102" i="877" s="1"/>
  <c r="AI95" i="877"/>
  <c r="AI102" i="877" s="1"/>
  <c r="AH95" i="877"/>
  <c r="AH102" i="877" s="1"/>
  <c r="AG95" i="877"/>
  <c r="AG102" i="877" s="1"/>
  <c r="AF95" i="877"/>
  <c r="AF102" i="877" s="1"/>
  <c r="AE95" i="877"/>
  <c r="AE102" i="877" s="1"/>
  <c r="AD95" i="877"/>
  <c r="AD102" i="877" s="1"/>
  <c r="AC95" i="877"/>
  <c r="AC102" i="877" s="1"/>
  <c r="AB95" i="877"/>
  <c r="AB102" i="877" s="1"/>
  <c r="AA95" i="877"/>
  <c r="AA102" i="877" s="1"/>
  <c r="Z95" i="877"/>
  <c r="Z102" i="877" s="1"/>
  <c r="Y95" i="877"/>
  <c r="Y102" i="877" s="1"/>
  <c r="X95" i="877"/>
  <c r="X102" i="877" s="1"/>
  <c r="W95" i="877"/>
  <c r="W102" i="877" s="1"/>
  <c r="V95" i="877"/>
  <c r="V102" i="877" s="1"/>
  <c r="U95" i="877"/>
  <c r="U102" i="877" s="1"/>
  <c r="T95" i="877"/>
  <c r="T102" i="877" s="1"/>
  <c r="S95" i="877"/>
  <c r="S102" i="877" s="1"/>
  <c r="R95" i="877"/>
  <c r="R102" i="877" s="1"/>
  <c r="Q95" i="877"/>
  <c r="Q102" i="877" s="1"/>
  <c r="L95" i="877"/>
  <c r="L102" i="877" s="1"/>
  <c r="AR93" i="877"/>
  <c r="AR101" i="877" s="1"/>
  <c r="AQ93" i="877"/>
  <c r="AQ101" i="877" s="1"/>
  <c r="AP93" i="877"/>
  <c r="AP101" i="877" s="1"/>
  <c r="AO93" i="877"/>
  <c r="AO101" i="877" s="1"/>
  <c r="AN93" i="877"/>
  <c r="AN101" i="877" s="1"/>
  <c r="AM93" i="877"/>
  <c r="AM101" i="877" s="1"/>
  <c r="AL93" i="877"/>
  <c r="AL101" i="877" s="1"/>
  <c r="AK93" i="877"/>
  <c r="AK101" i="877" s="1"/>
  <c r="AJ93" i="877"/>
  <c r="AJ101" i="877" s="1"/>
  <c r="AI93" i="877"/>
  <c r="AI101" i="877" s="1"/>
  <c r="AH93" i="877"/>
  <c r="AH101" i="877" s="1"/>
  <c r="AG93" i="877"/>
  <c r="AG101" i="877" s="1"/>
  <c r="AF93" i="877"/>
  <c r="AF101" i="877" s="1"/>
  <c r="AE93" i="877"/>
  <c r="AE101" i="877" s="1"/>
  <c r="AD93" i="877"/>
  <c r="AD101" i="877" s="1"/>
  <c r="AC93" i="877"/>
  <c r="AC101" i="877" s="1"/>
  <c r="AB93" i="877"/>
  <c r="AB101" i="877" s="1"/>
  <c r="AA93" i="877"/>
  <c r="AA101" i="877" s="1"/>
  <c r="Z93" i="877"/>
  <c r="Z101" i="877" s="1"/>
  <c r="Y93" i="877"/>
  <c r="Y101" i="877" s="1"/>
  <c r="X93" i="877"/>
  <c r="X101" i="877" s="1"/>
  <c r="W93" i="877"/>
  <c r="W101" i="877" s="1"/>
  <c r="V93" i="877"/>
  <c r="V101" i="877" s="1"/>
  <c r="U93" i="877"/>
  <c r="U101" i="877" s="1"/>
  <c r="T93" i="877"/>
  <c r="T101" i="877" s="1"/>
  <c r="S93" i="877"/>
  <c r="S101" i="877" s="1"/>
  <c r="R93" i="877"/>
  <c r="R101" i="877" s="1"/>
  <c r="Q93" i="877"/>
  <c r="Q101" i="877" s="1"/>
  <c r="AR90" i="877"/>
  <c r="AR110" i="877" s="1"/>
  <c r="AQ90" i="877"/>
  <c r="AP90" i="877"/>
  <c r="AP109" i="877" s="1"/>
  <c r="AO90" i="877"/>
  <c r="AN90" i="877"/>
  <c r="AN110" i="877" s="1"/>
  <c r="AM90" i="877"/>
  <c r="AL90" i="877"/>
  <c r="AL108" i="877" s="1"/>
  <c r="AK90" i="877"/>
  <c r="AJ90" i="877"/>
  <c r="AJ110" i="877" s="1"/>
  <c r="AI90" i="877"/>
  <c r="AH90" i="877"/>
  <c r="AH110" i="877" s="1"/>
  <c r="AG90" i="877"/>
  <c r="AF90" i="877"/>
  <c r="AF110" i="877" s="1"/>
  <c r="AE90" i="877"/>
  <c r="AD90" i="877"/>
  <c r="AD109" i="877" s="1"/>
  <c r="AC90" i="877"/>
  <c r="AB90" i="877"/>
  <c r="AB110" i="877" s="1"/>
  <c r="AA90" i="877"/>
  <c r="Z90" i="877"/>
  <c r="Z109" i="877" s="1"/>
  <c r="Y90" i="877"/>
  <c r="X90" i="877"/>
  <c r="X110" i="877" s="1"/>
  <c r="W90" i="877"/>
  <c r="V90" i="877"/>
  <c r="V108" i="877" s="1"/>
  <c r="U90" i="877"/>
  <c r="T90" i="877"/>
  <c r="T110" i="877" s="1"/>
  <c r="S90" i="877"/>
  <c r="R90" i="877"/>
  <c r="R110" i="877" s="1"/>
  <c r="Q90" i="877"/>
  <c r="P90" i="877"/>
  <c r="P110" i="877" s="1"/>
  <c r="O90" i="877"/>
  <c r="N90" i="877"/>
  <c r="N109" i="877" s="1"/>
  <c r="M90" i="877"/>
  <c r="L90" i="877"/>
  <c r="L110" i="877" s="1"/>
  <c r="K90" i="877"/>
  <c r="J90" i="877"/>
  <c r="J109" i="877" s="1"/>
  <c r="I90" i="877"/>
  <c r="H90" i="877"/>
  <c r="H108" i="877" s="1"/>
  <c r="G90" i="877"/>
  <c r="F90" i="877"/>
  <c r="F108" i="877" s="1"/>
  <c r="E90" i="877"/>
  <c r="C73" i="877"/>
  <c r="D134" i="877" s="1"/>
  <c r="C67" i="877"/>
  <c r="C46" i="877"/>
  <c r="C40" i="877"/>
  <c r="C34" i="877"/>
  <c r="D133" i="877" s="1"/>
  <c r="D91" i="877" s="1"/>
  <c r="C22" i="877"/>
  <c r="O95" i="877" s="1"/>
  <c r="O102" i="877" s="1"/>
  <c r="C21" i="877"/>
  <c r="H93" i="877" s="1"/>
  <c r="H101" i="877" s="1"/>
  <c r="C20" i="877"/>
  <c r="C14" i="877"/>
  <c r="N99" i="877" s="1"/>
  <c r="N103" i="877" s="1"/>
  <c r="C6" i="877"/>
  <c r="C5" i="877"/>
  <c r="A1" i="877"/>
  <c r="D136" i="876"/>
  <c r="AR129" i="876"/>
  <c r="AQ129" i="876"/>
  <c r="AP129" i="876"/>
  <c r="AO129" i="876"/>
  <c r="AN129" i="876"/>
  <c r="AM129" i="876"/>
  <c r="AL129" i="876"/>
  <c r="AK129" i="876"/>
  <c r="AJ129" i="876"/>
  <c r="AI129" i="876"/>
  <c r="AH129" i="876"/>
  <c r="AG129" i="876"/>
  <c r="AF129" i="876"/>
  <c r="AE129" i="876"/>
  <c r="AD129" i="876"/>
  <c r="AC129" i="876"/>
  <c r="AB129" i="876"/>
  <c r="AA129" i="876"/>
  <c r="Z129" i="876"/>
  <c r="Y129" i="876"/>
  <c r="X129" i="876"/>
  <c r="W129" i="876"/>
  <c r="V129" i="876"/>
  <c r="U129" i="876"/>
  <c r="T129" i="876"/>
  <c r="S129" i="876"/>
  <c r="R129" i="876"/>
  <c r="Q129" i="876"/>
  <c r="AR122" i="876"/>
  <c r="AQ122" i="876"/>
  <c r="AP122" i="876"/>
  <c r="AO122" i="876"/>
  <c r="AN122" i="876"/>
  <c r="AM122" i="876"/>
  <c r="AL122" i="876"/>
  <c r="AK122" i="876"/>
  <c r="AJ122" i="876"/>
  <c r="AI122" i="876"/>
  <c r="AH122" i="876"/>
  <c r="AG122" i="876"/>
  <c r="AF122" i="876"/>
  <c r="AE122" i="876"/>
  <c r="AD122" i="876"/>
  <c r="AC122" i="876"/>
  <c r="AB122" i="876"/>
  <c r="AA122" i="876"/>
  <c r="Z122" i="876"/>
  <c r="Y122" i="876"/>
  <c r="X122" i="876"/>
  <c r="W122" i="876"/>
  <c r="V122" i="876"/>
  <c r="U122" i="876"/>
  <c r="T122" i="876"/>
  <c r="S122" i="876"/>
  <c r="R122" i="876"/>
  <c r="Q122" i="876"/>
  <c r="AR121" i="876"/>
  <c r="AR123" i="876" s="1"/>
  <c r="AQ121" i="876"/>
  <c r="AP121" i="876"/>
  <c r="AP123" i="876" s="1"/>
  <c r="AO121" i="876"/>
  <c r="AO123" i="876" s="1"/>
  <c r="AN121" i="876"/>
  <c r="AN123" i="876" s="1"/>
  <c r="AM121" i="876"/>
  <c r="AL121" i="876"/>
  <c r="AL123" i="876" s="1"/>
  <c r="AK121" i="876"/>
  <c r="AK123" i="876" s="1"/>
  <c r="AJ121" i="876"/>
  <c r="AJ123" i="876" s="1"/>
  <c r="AI121" i="876"/>
  <c r="AH121" i="876"/>
  <c r="AH123" i="876" s="1"/>
  <c r="AG121" i="876"/>
  <c r="AG123" i="876" s="1"/>
  <c r="AF121" i="876"/>
  <c r="AF123" i="876" s="1"/>
  <c r="AE121" i="876"/>
  <c r="AD121" i="876"/>
  <c r="AD123" i="876" s="1"/>
  <c r="AC121" i="876"/>
  <c r="AC123" i="876" s="1"/>
  <c r="AB121" i="876"/>
  <c r="AB123" i="876" s="1"/>
  <c r="AA121" i="876"/>
  <c r="Z121" i="876"/>
  <c r="Z123" i="876" s="1"/>
  <c r="Y121" i="876"/>
  <c r="Y123" i="876" s="1"/>
  <c r="X121" i="876"/>
  <c r="X123" i="876" s="1"/>
  <c r="W121" i="876"/>
  <c r="V121" i="876"/>
  <c r="V123" i="876" s="1"/>
  <c r="U121" i="876"/>
  <c r="U123" i="876" s="1"/>
  <c r="T121" i="876"/>
  <c r="T123" i="876" s="1"/>
  <c r="S121" i="876"/>
  <c r="R121" i="876"/>
  <c r="R123" i="876" s="1"/>
  <c r="Q121" i="876"/>
  <c r="Q123" i="876" s="1"/>
  <c r="AR120" i="876"/>
  <c r="AQ120" i="876"/>
  <c r="AP120" i="876"/>
  <c r="AO120" i="876"/>
  <c r="AN120" i="876"/>
  <c r="AM120" i="876"/>
  <c r="AL120" i="876"/>
  <c r="AK120" i="876"/>
  <c r="AJ120" i="876"/>
  <c r="AI120" i="876"/>
  <c r="AH120" i="876"/>
  <c r="AG120" i="876"/>
  <c r="AF120" i="876"/>
  <c r="AE120" i="876"/>
  <c r="AD120" i="876"/>
  <c r="AC120" i="876"/>
  <c r="AB120" i="876"/>
  <c r="AA120" i="876"/>
  <c r="Z120" i="876"/>
  <c r="Y120" i="876"/>
  <c r="X120" i="876"/>
  <c r="W120" i="876"/>
  <c r="V120" i="876"/>
  <c r="U120" i="876"/>
  <c r="T120" i="876"/>
  <c r="S120" i="876"/>
  <c r="R120" i="876"/>
  <c r="Q120" i="876"/>
  <c r="AR112" i="876"/>
  <c r="AQ112" i="876"/>
  <c r="AP112" i="876"/>
  <c r="AO112" i="876"/>
  <c r="AN112" i="876"/>
  <c r="AM112" i="876"/>
  <c r="AL112" i="876"/>
  <c r="AK112" i="876"/>
  <c r="AJ112" i="876"/>
  <c r="AI112" i="876"/>
  <c r="AH112" i="876"/>
  <c r="AG112" i="876"/>
  <c r="AF112" i="876"/>
  <c r="AE112" i="876"/>
  <c r="AD112" i="876"/>
  <c r="AC112" i="876"/>
  <c r="AB112" i="876"/>
  <c r="AA112" i="876"/>
  <c r="Z112" i="876"/>
  <c r="Y112" i="876"/>
  <c r="X112" i="876"/>
  <c r="W112" i="876"/>
  <c r="V112" i="876"/>
  <c r="U112" i="876"/>
  <c r="T112" i="876"/>
  <c r="S112" i="876"/>
  <c r="R112" i="876"/>
  <c r="Q112" i="876"/>
  <c r="P112" i="876"/>
  <c r="O112" i="876"/>
  <c r="N112" i="876"/>
  <c r="M112" i="876"/>
  <c r="L112" i="876"/>
  <c r="K112" i="876"/>
  <c r="J112" i="876"/>
  <c r="I112" i="876"/>
  <c r="H112" i="876"/>
  <c r="G112" i="876"/>
  <c r="F112" i="876"/>
  <c r="E112" i="876"/>
  <c r="AD109" i="876"/>
  <c r="R109" i="876"/>
  <c r="AL108" i="876"/>
  <c r="Z108" i="876"/>
  <c r="F108" i="876"/>
  <c r="AR107" i="876"/>
  <c r="AQ107" i="876"/>
  <c r="AP107" i="876"/>
  <c r="AO107" i="876"/>
  <c r="AN107" i="876"/>
  <c r="AM107" i="876"/>
  <c r="AL107" i="876"/>
  <c r="AK107" i="876"/>
  <c r="AJ107" i="876"/>
  <c r="AI107" i="876"/>
  <c r="AH107" i="876"/>
  <c r="AG107" i="876"/>
  <c r="AF107" i="876"/>
  <c r="AE107" i="876"/>
  <c r="AD107" i="876"/>
  <c r="AC107" i="876"/>
  <c r="AB107" i="876"/>
  <c r="AA107" i="876"/>
  <c r="Z107" i="876"/>
  <c r="Y107" i="876"/>
  <c r="X107" i="876"/>
  <c r="W107" i="876"/>
  <c r="V107" i="876"/>
  <c r="U107" i="876"/>
  <c r="T107" i="876"/>
  <c r="S107" i="876"/>
  <c r="R107" i="876"/>
  <c r="Q107" i="876"/>
  <c r="AR106" i="876"/>
  <c r="AR117" i="876" s="1"/>
  <c r="AQ106" i="876"/>
  <c r="AQ117" i="876" s="1"/>
  <c r="AP106" i="876"/>
  <c r="AP117" i="876" s="1"/>
  <c r="AO106" i="876"/>
  <c r="AN106" i="876"/>
  <c r="AN117" i="876" s="1"/>
  <c r="AM106" i="876"/>
  <c r="AM117" i="876" s="1"/>
  <c r="AL106" i="876"/>
  <c r="AL117" i="876" s="1"/>
  <c r="AK106" i="876"/>
  <c r="AJ106" i="876"/>
  <c r="AJ117" i="876" s="1"/>
  <c r="AI106" i="876"/>
  <c r="AI117" i="876" s="1"/>
  <c r="AH106" i="876"/>
  <c r="AH117" i="876" s="1"/>
  <c r="AG106" i="876"/>
  <c r="AF106" i="876"/>
  <c r="AF117" i="876" s="1"/>
  <c r="AE106" i="876"/>
  <c r="AE117" i="876" s="1"/>
  <c r="AD106" i="876"/>
  <c r="AD117" i="876" s="1"/>
  <c r="AC106" i="876"/>
  <c r="AB106" i="876"/>
  <c r="AB117" i="876" s="1"/>
  <c r="AA106" i="876"/>
  <c r="AA117" i="876" s="1"/>
  <c r="Z106" i="876"/>
  <c r="Z117" i="876" s="1"/>
  <c r="Y106" i="876"/>
  <c r="X106" i="876"/>
  <c r="X117" i="876" s="1"/>
  <c r="W106" i="876"/>
  <c r="W117" i="876" s="1"/>
  <c r="V106" i="876"/>
  <c r="V117" i="876" s="1"/>
  <c r="U106" i="876"/>
  <c r="T106" i="876"/>
  <c r="T117" i="876" s="1"/>
  <c r="S106" i="876"/>
  <c r="S117" i="876" s="1"/>
  <c r="R106" i="876"/>
  <c r="R117" i="876" s="1"/>
  <c r="Q106" i="876"/>
  <c r="AR99" i="876"/>
  <c r="AQ99" i="876"/>
  <c r="AP99" i="876"/>
  <c r="AO99" i="876"/>
  <c r="AN99" i="876"/>
  <c r="AM99" i="876"/>
  <c r="AL99" i="876"/>
  <c r="AK99" i="876"/>
  <c r="AJ99" i="876"/>
  <c r="AI99" i="876"/>
  <c r="AH99" i="876"/>
  <c r="AG99" i="876"/>
  <c r="AF99" i="876"/>
  <c r="AE99" i="876"/>
  <c r="AD99" i="876"/>
  <c r="AC99" i="876"/>
  <c r="AB99" i="876"/>
  <c r="AA99" i="876"/>
  <c r="Z99" i="876"/>
  <c r="Y99" i="876"/>
  <c r="X99" i="876"/>
  <c r="W99" i="876"/>
  <c r="V99" i="876"/>
  <c r="U99" i="876"/>
  <c r="T99" i="876"/>
  <c r="S99" i="876"/>
  <c r="R99" i="876"/>
  <c r="Q99" i="876"/>
  <c r="AR97" i="876"/>
  <c r="AQ97" i="876"/>
  <c r="AP97" i="876"/>
  <c r="AO97" i="876"/>
  <c r="AN97" i="876"/>
  <c r="AM97" i="876"/>
  <c r="AL97" i="876"/>
  <c r="AK97" i="876"/>
  <c r="AJ97" i="876"/>
  <c r="AI97" i="876"/>
  <c r="AH97" i="876"/>
  <c r="AG97" i="876"/>
  <c r="AF97" i="876"/>
  <c r="AE97" i="876"/>
  <c r="AD97" i="876"/>
  <c r="AC97" i="876"/>
  <c r="AB97" i="876"/>
  <c r="AA97" i="876"/>
  <c r="Z97" i="876"/>
  <c r="Y97" i="876"/>
  <c r="X97" i="876"/>
  <c r="W97" i="876"/>
  <c r="V97" i="876"/>
  <c r="U97" i="876"/>
  <c r="T97" i="876"/>
  <c r="S97" i="876"/>
  <c r="R97" i="876"/>
  <c r="Q97" i="876"/>
  <c r="P97" i="876"/>
  <c r="O97" i="876"/>
  <c r="N97" i="876"/>
  <c r="M97" i="876"/>
  <c r="L97" i="876"/>
  <c r="K97" i="876"/>
  <c r="J97" i="876"/>
  <c r="I97" i="876"/>
  <c r="H97" i="876"/>
  <c r="G97" i="876"/>
  <c r="F97" i="876"/>
  <c r="E97" i="876"/>
  <c r="AR95" i="876"/>
  <c r="AR102" i="876" s="1"/>
  <c r="AQ95" i="876"/>
  <c r="AQ102" i="876" s="1"/>
  <c r="AP95" i="876"/>
  <c r="AP102" i="876" s="1"/>
  <c r="AO95" i="876"/>
  <c r="AO102" i="876" s="1"/>
  <c r="AN95" i="876"/>
  <c r="AN102" i="876" s="1"/>
  <c r="AM95" i="876"/>
  <c r="AM102" i="876" s="1"/>
  <c r="AL95" i="876"/>
  <c r="AL102" i="876" s="1"/>
  <c r="AK95" i="876"/>
  <c r="AK102" i="876" s="1"/>
  <c r="AJ95" i="876"/>
  <c r="AJ102" i="876" s="1"/>
  <c r="AI95" i="876"/>
  <c r="AI102" i="876" s="1"/>
  <c r="AH95" i="876"/>
  <c r="AH102" i="876" s="1"/>
  <c r="AG95" i="876"/>
  <c r="AG102" i="876" s="1"/>
  <c r="AF95" i="876"/>
  <c r="AF102" i="876" s="1"/>
  <c r="AE95" i="876"/>
  <c r="AE102" i="876" s="1"/>
  <c r="AD95" i="876"/>
  <c r="AD102" i="876" s="1"/>
  <c r="AC95" i="876"/>
  <c r="AC102" i="876" s="1"/>
  <c r="AB95" i="876"/>
  <c r="AB102" i="876" s="1"/>
  <c r="AA95" i="876"/>
  <c r="AA102" i="876" s="1"/>
  <c r="Z95" i="876"/>
  <c r="Z102" i="876" s="1"/>
  <c r="Y95" i="876"/>
  <c r="Y102" i="876" s="1"/>
  <c r="X95" i="876"/>
  <c r="X102" i="876" s="1"/>
  <c r="W95" i="876"/>
  <c r="W102" i="876" s="1"/>
  <c r="V95" i="876"/>
  <c r="V102" i="876" s="1"/>
  <c r="U95" i="876"/>
  <c r="U102" i="876" s="1"/>
  <c r="T95" i="876"/>
  <c r="T102" i="876" s="1"/>
  <c r="S95" i="876"/>
  <c r="S102" i="876" s="1"/>
  <c r="R95" i="876"/>
  <c r="R102" i="876" s="1"/>
  <c r="Q95" i="876"/>
  <c r="Q102" i="876" s="1"/>
  <c r="N95" i="876"/>
  <c r="N102" i="876" s="1"/>
  <c r="AR93" i="876"/>
  <c r="AR101" i="876" s="1"/>
  <c r="AQ93" i="876"/>
  <c r="AQ101" i="876" s="1"/>
  <c r="AP93" i="876"/>
  <c r="AP101" i="876" s="1"/>
  <c r="AO93" i="876"/>
  <c r="AO101" i="876" s="1"/>
  <c r="AN93" i="876"/>
  <c r="AN101" i="876" s="1"/>
  <c r="AM93" i="876"/>
  <c r="AM101" i="876" s="1"/>
  <c r="AL93" i="876"/>
  <c r="AL101" i="876" s="1"/>
  <c r="AK93" i="876"/>
  <c r="AK101" i="876" s="1"/>
  <c r="AJ93" i="876"/>
  <c r="AJ101" i="876" s="1"/>
  <c r="AI93" i="876"/>
  <c r="AI101" i="876" s="1"/>
  <c r="AH93" i="876"/>
  <c r="AH101" i="876" s="1"/>
  <c r="AG93" i="876"/>
  <c r="AG101" i="876" s="1"/>
  <c r="AF93" i="876"/>
  <c r="AF101" i="876" s="1"/>
  <c r="AE93" i="876"/>
  <c r="AE101" i="876" s="1"/>
  <c r="AD93" i="876"/>
  <c r="AD101" i="876" s="1"/>
  <c r="AC93" i="876"/>
  <c r="AC101" i="876" s="1"/>
  <c r="AB93" i="876"/>
  <c r="AB101" i="876" s="1"/>
  <c r="AA93" i="876"/>
  <c r="AA101" i="876" s="1"/>
  <c r="Z93" i="876"/>
  <c r="Z101" i="876" s="1"/>
  <c r="Y93" i="876"/>
  <c r="Y101" i="876" s="1"/>
  <c r="X93" i="876"/>
  <c r="X101" i="876" s="1"/>
  <c r="W93" i="876"/>
  <c r="W101" i="876" s="1"/>
  <c r="V93" i="876"/>
  <c r="V101" i="876" s="1"/>
  <c r="U93" i="876"/>
  <c r="U101" i="876" s="1"/>
  <c r="T93" i="876"/>
  <c r="T101" i="876" s="1"/>
  <c r="S93" i="876"/>
  <c r="S101" i="876" s="1"/>
  <c r="R93" i="876"/>
  <c r="R101" i="876" s="1"/>
  <c r="Q93" i="876"/>
  <c r="Q101" i="876" s="1"/>
  <c r="N93" i="876"/>
  <c r="N101" i="876" s="1"/>
  <c r="AR90" i="876"/>
  <c r="AQ90" i="876"/>
  <c r="AP90" i="876"/>
  <c r="AP109" i="876" s="1"/>
  <c r="AO90" i="876"/>
  <c r="AN90" i="876"/>
  <c r="AN109" i="876" s="1"/>
  <c r="AM90" i="876"/>
  <c r="AL90" i="876"/>
  <c r="AL109" i="876" s="1"/>
  <c r="AK90" i="876"/>
  <c r="AJ90" i="876"/>
  <c r="AI90" i="876"/>
  <c r="AH90" i="876"/>
  <c r="AH110" i="876" s="1"/>
  <c r="AG90" i="876"/>
  <c r="AF90" i="876"/>
  <c r="AF110" i="876" s="1"/>
  <c r="AE90" i="876"/>
  <c r="AD90" i="876"/>
  <c r="AD110" i="876" s="1"/>
  <c r="AC90" i="876"/>
  <c r="AB90" i="876"/>
  <c r="AA90" i="876"/>
  <c r="Z90" i="876"/>
  <c r="Z110" i="876" s="1"/>
  <c r="Y90" i="876"/>
  <c r="X90" i="876"/>
  <c r="W90" i="876"/>
  <c r="V90" i="876"/>
  <c r="V109" i="876" s="1"/>
  <c r="U90" i="876"/>
  <c r="T90" i="876"/>
  <c r="S90" i="876"/>
  <c r="R90" i="876"/>
  <c r="R110" i="876" s="1"/>
  <c r="Q90" i="876"/>
  <c r="P90" i="876"/>
  <c r="P110" i="876" s="1"/>
  <c r="O90" i="876"/>
  <c r="N90" i="876"/>
  <c r="N110" i="876" s="1"/>
  <c r="M90" i="876"/>
  <c r="L90" i="876"/>
  <c r="K90" i="876"/>
  <c r="J90" i="876"/>
  <c r="J110" i="876" s="1"/>
  <c r="I90" i="876"/>
  <c r="H90" i="876"/>
  <c r="G90" i="876"/>
  <c r="F90" i="876"/>
  <c r="F110" i="876" s="1"/>
  <c r="E90" i="876"/>
  <c r="C73" i="876"/>
  <c r="D134" i="876" s="1"/>
  <c r="C67" i="876"/>
  <c r="C46" i="876"/>
  <c r="C40" i="876"/>
  <c r="C34" i="876"/>
  <c r="D133" i="876" s="1"/>
  <c r="D91" i="876" s="1"/>
  <c r="C22" i="876"/>
  <c r="M95" i="876" s="1"/>
  <c r="M102" i="876" s="1"/>
  <c r="C21" i="876"/>
  <c r="P93" i="876" s="1"/>
  <c r="P101" i="876" s="1"/>
  <c r="C20" i="876"/>
  <c r="C14" i="876"/>
  <c r="H99" i="876" s="1"/>
  <c r="H103" i="876" s="1"/>
  <c r="C6" i="876"/>
  <c r="C5" i="876"/>
  <c r="A1" i="876"/>
  <c r="D136" i="873"/>
  <c r="AR129" i="873"/>
  <c r="AQ129" i="873"/>
  <c r="AP129" i="873"/>
  <c r="AO129" i="873"/>
  <c r="AN129" i="873"/>
  <c r="AM129" i="873"/>
  <c r="AL129" i="873"/>
  <c r="AK129" i="873"/>
  <c r="AJ129" i="873"/>
  <c r="AI129" i="873"/>
  <c r="AH129" i="873"/>
  <c r="AG129" i="873"/>
  <c r="AF129" i="873"/>
  <c r="AE129" i="873"/>
  <c r="AD129" i="873"/>
  <c r="AC129" i="873"/>
  <c r="AB129" i="873"/>
  <c r="AA129" i="873"/>
  <c r="Z129" i="873"/>
  <c r="Y129" i="873"/>
  <c r="X129" i="873"/>
  <c r="W129" i="873"/>
  <c r="V129" i="873"/>
  <c r="U129" i="873"/>
  <c r="T129" i="873"/>
  <c r="S129" i="873"/>
  <c r="R129" i="873"/>
  <c r="Q129" i="873"/>
  <c r="AR122" i="873"/>
  <c r="AQ122" i="873"/>
  <c r="AP122" i="873"/>
  <c r="AO122" i="873"/>
  <c r="AN122" i="873"/>
  <c r="AM122" i="873"/>
  <c r="AL122" i="873"/>
  <c r="AK122" i="873"/>
  <c r="AJ122" i="873"/>
  <c r="AI122" i="873"/>
  <c r="AH122" i="873"/>
  <c r="AG122" i="873"/>
  <c r="AF122" i="873"/>
  <c r="AE122" i="873"/>
  <c r="AD122" i="873"/>
  <c r="AC122" i="873"/>
  <c r="AB122" i="873"/>
  <c r="AA122" i="873"/>
  <c r="Z122" i="873"/>
  <c r="Y122" i="873"/>
  <c r="X122" i="873"/>
  <c r="W122" i="873"/>
  <c r="V122" i="873"/>
  <c r="U122" i="873"/>
  <c r="T122" i="873"/>
  <c r="S122" i="873"/>
  <c r="R122" i="873"/>
  <c r="Q122" i="873"/>
  <c r="AR121" i="873"/>
  <c r="AR123" i="873" s="1"/>
  <c r="AQ121" i="873"/>
  <c r="AQ123" i="873" s="1"/>
  <c r="AP121" i="873"/>
  <c r="AP123" i="873" s="1"/>
  <c r="AO121" i="873"/>
  <c r="AO123" i="873" s="1"/>
  <c r="AN121" i="873"/>
  <c r="AN123" i="873" s="1"/>
  <c r="AM121" i="873"/>
  <c r="AM123" i="873" s="1"/>
  <c r="AL121" i="873"/>
  <c r="AL123" i="873" s="1"/>
  <c r="AK121" i="873"/>
  <c r="AK123" i="873" s="1"/>
  <c r="AJ121" i="873"/>
  <c r="AI121" i="873"/>
  <c r="AI123" i="873" s="1"/>
  <c r="AH121" i="873"/>
  <c r="AH123" i="873" s="1"/>
  <c r="AG121" i="873"/>
  <c r="AG123" i="873" s="1"/>
  <c r="AF121" i="873"/>
  <c r="AF123" i="873" s="1"/>
  <c r="AE121" i="873"/>
  <c r="AE123" i="873" s="1"/>
  <c r="AD121" i="873"/>
  <c r="AD123" i="873" s="1"/>
  <c r="AC121" i="873"/>
  <c r="AC123" i="873" s="1"/>
  <c r="AB121" i="873"/>
  <c r="AB123" i="873" s="1"/>
  <c r="AA121" i="873"/>
  <c r="AA123" i="873" s="1"/>
  <c r="Z121" i="873"/>
  <c r="Z123" i="873" s="1"/>
  <c r="Y121" i="873"/>
  <c r="Y123" i="873" s="1"/>
  <c r="X121" i="873"/>
  <c r="X123" i="873" s="1"/>
  <c r="W121" i="873"/>
  <c r="W123" i="873" s="1"/>
  <c r="V121" i="873"/>
  <c r="V123" i="873" s="1"/>
  <c r="U121" i="873"/>
  <c r="U123" i="873" s="1"/>
  <c r="T121" i="873"/>
  <c r="S121" i="873"/>
  <c r="S123" i="873" s="1"/>
  <c r="R121" i="873"/>
  <c r="R123" i="873" s="1"/>
  <c r="Q121" i="873"/>
  <c r="Q123" i="873" s="1"/>
  <c r="AR120" i="873"/>
  <c r="AQ120" i="873"/>
  <c r="AP120" i="873"/>
  <c r="AO120" i="873"/>
  <c r="AN120" i="873"/>
  <c r="AM120" i="873"/>
  <c r="AL120" i="873"/>
  <c r="AK120" i="873"/>
  <c r="AJ120" i="873"/>
  <c r="AI120" i="873"/>
  <c r="AH120" i="873"/>
  <c r="AG120" i="873"/>
  <c r="AF120" i="873"/>
  <c r="AE120" i="873"/>
  <c r="AD120" i="873"/>
  <c r="AC120" i="873"/>
  <c r="AB120" i="873"/>
  <c r="AA120" i="873"/>
  <c r="Z120" i="873"/>
  <c r="Y120" i="873"/>
  <c r="X120" i="873"/>
  <c r="W120" i="873"/>
  <c r="V120" i="873"/>
  <c r="U120" i="873"/>
  <c r="T120" i="873"/>
  <c r="S120" i="873"/>
  <c r="R120" i="873"/>
  <c r="Q120" i="873"/>
  <c r="AR112" i="873"/>
  <c r="AQ112" i="873"/>
  <c r="AP112" i="873"/>
  <c r="AO112" i="873"/>
  <c r="AN112" i="873"/>
  <c r="AM112" i="873"/>
  <c r="AL112" i="873"/>
  <c r="AK112" i="873"/>
  <c r="AJ112" i="873"/>
  <c r="AI112" i="873"/>
  <c r="AH112" i="873"/>
  <c r="AG112" i="873"/>
  <c r="AF112" i="873"/>
  <c r="AE112" i="873"/>
  <c r="AD112" i="873"/>
  <c r="AC112" i="873"/>
  <c r="AB112" i="873"/>
  <c r="AA112" i="873"/>
  <c r="Z112" i="873"/>
  <c r="Y112" i="873"/>
  <c r="X112" i="873"/>
  <c r="W112" i="873"/>
  <c r="V112" i="873"/>
  <c r="U112" i="873"/>
  <c r="T112" i="873"/>
  <c r="S112" i="873"/>
  <c r="R112" i="873"/>
  <c r="Q112" i="873"/>
  <c r="P112" i="873"/>
  <c r="O112" i="873"/>
  <c r="N112" i="873"/>
  <c r="M112" i="873"/>
  <c r="L112" i="873"/>
  <c r="K112" i="873"/>
  <c r="J112" i="873"/>
  <c r="I112" i="873"/>
  <c r="H112" i="873"/>
  <c r="G112" i="873"/>
  <c r="F112" i="873"/>
  <c r="E112" i="873"/>
  <c r="AN110" i="873"/>
  <c r="H110" i="873"/>
  <c r="AB108" i="873"/>
  <c r="T108" i="873"/>
  <c r="AR107" i="873"/>
  <c r="AQ107" i="873"/>
  <c r="AP107" i="873"/>
  <c r="AO107" i="873"/>
  <c r="AN107" i="873"/>
  <c r="AM107" i="873"/>
  <c r="AL107" i="873"/>
  <c r="AK107" i="873"/>
  <c r="AJ107" i="873"/>
  <c r="AI107" i="873"/>
  <c r="AH107" i="873"/>
  <c r="AG107" i="873"/>
  <c r="AF107" i="873"/>
  <c r="AE107" i="873"/>
  <c r="AD107" i="873"/>
  <c r="AC107" i="873"/>
  <c r="AB107" i="873"/>
  <c r="AA107" i="873"/>
  <c r="Z107" i="873"/>
  <c r="Y107" i="873"/>
  <c r="X107" i="873"/>
  <c r="W107" i="873"/>
  <c r="V107" i="873"/>
  <c r="U107" i="873"/>
  <c r="T107" i="873"/>
  <c r="S107" i="873"/>
  <c r="R107" i="873"/>
  <c r="Q107" i="873"/>
  <c r="AR106" i="873"/>
  <c r="AQ106" i="873"/>
  <c r="AQ117" i="873" s="1"/>
  <c r="AP106" i="873"/>
  <c r="AO106" i="873"/>
  <c r="AO117" i="873" s="1"/>
  <c r="AN106" i="873"/>
  <c r="AM106" i="873"/>
  <c r="AM117" i="873" s="1"/>
  <c r="AL106" i="873"/>
  <c r="AL117" i="873" s="1"/>
  <c r="AK106" i="873"/>
  <c r="AK117" i="873" s="1"/>
  <c r="AJ106" i="873"/>
  <c r="AI106" i="873"/>
  <c r="AI117" i="873" s="1"/>
  <c r="AH106" i="873"/>
  <c r="AG106" i="873"/>
  <c r="AG117" i="873" s="1"/>
  <c r="AF106" i="873"/>
  <c r="AE106" i="873"/>
  <c r="AE117" i="873" s="1"/>
  <c r="AD106" i="873"/>
  <c r="AC106" i="873"/>
  <c r="AC117" i="873" s="1"/>
  <c r="AB106" i="873"/>
  <c r="AA106" i="873"/>
  <c r="AA117" i="873" s="1"/>
  <c r="Z106" i="873"/>
  <c r="Y106" i="873"/>
  <c r="Y117" i="873" s="1"/>
  <c r="X106" i="873"/>
  <c r="W106" i="873"/>
  <c r="W117" i="873" s="1"/>
  <c r="V106" i="873"/>
  <c r="V117" i="873" s="1"/>
  <c r="U106" i="873"/>
  <c r="U117" i="873" s="1"/>
  <c r="T106" i="873"/>
  <c r="S106" i="873"/>
  <c r="S117" i="873" s="1"/>
  <c r="R106" i="873"/>
  <c r="Q106" i="873"/>
  <c r="Q117" i="873" s="1"/>
  <c r="AR99" i="873"/>
  <c r="AR103" i="873" s="1"/>
  <c r="AQ99" i="873"/>
  <c r="AQ103" i="873" s="1"/>
  <c r="AP99" i="873"/>
  <c r="AO99" i="873"/>
  <c r="AN99" i="873"/>
  <c r="AM99" i="873"/>
  <c r="AM103" i="873" s="1"/>
  <c r="AL99" i="873"/>
  <c r="AK99" i="873"/>
  <c r="AJ99" i="873"/>
  <c r="AJ103" i="873" s="1"/>
  <c r="AI99" i="873"/>
  <c r="AI103" i="873" s="1"/>
  <c r="AH99" i="873"/>
  <c r="AG99" i="873"/>
  <c r="AF99" i="873"/>
  <c r="AE99" i="873"/>
  <c r="AE103" i="873" s="1"/>
  <c r="AD99" i="873"/>
  <c r="AC99" i="873"/>
  <c r="AB99" i="873"/>
  <c r="AA99" i="873"/>
  <c r="AA103" i="873" s="1"/>
  <c r="Z99" i="873"/>
  <c r="Y99" i="873"/>
  <c r="X99" i="873"/>
  <c r="W99" i="873"/>
  <c r="W103" i="873" s="1"/>
  <c r="V99" i="873"/>
  <c r="U99" i="873"/>
  <c r="T99" i="873"/>
  <c r="S99" i="873"/>
  <c r="S103" i="873" s="1"/>
  <c r="R99" i="873"/>
  <c r="Q99" i="873"/>
  <c r="N99" i="873"/>
  <c r="N103" i="873" s="1"/>
  <c r="K99" i="873"/>
  <c r="K103" i="873" s="1"/>
  <c r="AR97" i="873"/>
  <c r="AQ97" i="873"/>
  <c r="AP97" i="873"/>
  <c r="AO97" i="873"/>
  <c r="AN97" i="873"/>
  <c r="AM97" i="873"/>
  <c r="AL97" i="873"/>
  <c r="AK97" i="873"/>
  <c r="AJ97" i="873"/>
  <c r="AI97" i="873"/>
  <c r="AH97" i="873"/>
  <c r="AG97" i="873"/>
  <c r="AF97" i="873"/>
  <c r="AE97" i="873"/>
  <c r="AD97" i="873"/>
  <c r="AC97" i="873"/>
  <c r="AB97" i="873"/>
  <c r="AA97" i="873"/>
  <c r="Z97" i="873"/>
  <c r="Y97" i="873"/>
  <c r="X97" i="873"/>
  <c r="W97" i="873"/>
  <c r="V97" i="873"/>
  <c r="U97" i="873"/>
  <c r="T97" i="873"/>
  <c r="S97" i="873"/>
  <c r="R97" i="873"/>
  <c r="Q97" i="873"/>
  <c r="P97" i="873"/>
  <c r="O97" i="873"/>
  <c r="N97" i="873"/>
  <c r="M97" i="873"/>
  <c r="L97" i="873"/>
  <c r="K97" i="873"/>
  <c r="J97" i="873"/>
  <c r="I97" i="873"/>
  <c r="H97" i="873"/>
  <c r="G97" i="873"/>
  <c r="F97" i="873"/>
  <c r="E97" i="873"/>
  <c r="AR95" i="873"/>
  <c r="AR102" i="873" s="1"/>
  <c r="AQ95" i="873"/>
  <c r="AQ102" i="873" s="1"/>
  <c r="AP95" i="873"/>
  <c r="AP102" i="873" s="1"/>
  <c r="AO95" i="873"/>
  <c r="AO102" i="873" s="1"/>
  <c r="AN95" i="873"/>
  <c r="AN102" i="873" s="1"/>
  <c r="AM95" i="873"/>
  <c r="AM102" i="873" s="1"/>
  <c r="AL95" i="873"/>
  <c r="AL102" i="873" s="1"/>
  <c r="AK95" i="873"/>
  <c r="AK102" i="873" s="1"/>
  <c r="AJ95" i="873"/>
  <c r="AJ102" i="873" s="1"/>
  <c r="AI95" i="873"/>
  <c r="AI102" i="873" s="1"/>
  <c r="AH95" i="873"/>
  <c r="AH102" i="873" s="1"/>
  <c r="AG95" i="873"/>
  <c r="AG102" i="873" s="1"/>
  <c r="AF95" i="873"/>
  <c r="AF102" i="873" s="1"/>
  <c r="AE95" i="873"/>
  <c r="AE102" i="873" s="1"/>
  <c r="AD95" i="873"/>
  <c r="AD102" i="873" s="1"/>
  <c r="AC95" i="873"/>
  <c r="AC102" i="873" s="1"/>
  <c r="AB95" i="873"/>
  <c r="AB102" i="873" s="1"/>
  <c r="AA95" i="873"/>
  <c r="AA102" i="873" s="1"/>
  <c r="Z95" i="873"/>
  <c r="Z102" i="873" s="1"/>
  <c r="Y95" i="873"/>
  <c r="Y102" i="873" s="1"/>
  <c r="X95" i="873"/>
  <c r="X102" i="873" s="1"/>
  <c r="W95" i="873"/>
  <c r="W102" i="873" s="1"/>
  <c r="V95" i="873"/>
  <c r="V102" i="873" s="1"/>
  <c r="U95" i="873"/>
  <c r="U102" i="873" s="1"/>
  <c r="T95" i="873"/>
  <c r="T102" i="873" s="1"/>
  <c r="S95" i="873"/>
  <c r="S102" i="873" s="1"/>
  <c r="R95" i="873"/>
  <c r="R102" i="873" s="1"/>
  <c r="Q95" i="873"/>
  <c r="Q102" i="873" s="1"/>
  <c r="I95" i="873"/>
  <c r="I102" i="873" s="1"/>
  <c r="AR93" i="873"/>
  <c r="AR101" i="873" s="1"/>
  <c r="AQ93" i="873"/>
  <c r="AQ101" i="873" s="1"/>
  <c r="AP93" i="873"/>
  <c r="AP101" i="873" s="1"/>
  <c r="AO93" i="873"/>
  <c r="AO101" i="873" s="1"/>
  <c r="AN93" i="873"/>
  <c r="AN101" i="873" s="1"/>
  <c r="AM93" i="873"/>
  <c r="AM101" i="873" s="1"/>
  <c r="AL93" i="873"/>
  <c r="AL101" i="873" s="1"/>
  <c r="AK93" i="873"/>
  <c r="AK101" i="873" s="1"/>
  <c r="AJ93" i="873"/>
  <c r="AJ101" i="873" s="1"/>
  <c r="AI93" i="873"/>
  <c r="AI101" i="873" s="1"/>
  <c r="AH93" i="873"/>
  <c r="AH101" i="873" s="1"/>
  <c r="AG93" i="873"/>
  <c r="AG101" i="873" s="1"/>
  <c r="AF93" i="873"/>
  <c r="AF101" i="873" s="1"/>
  <c r="AE93" i="873"/>
  <c r="AE101" i="873" s="1"/>
  <c r="AD93" i="873"/>
  <c r="AD101" i="873" s="1"/>
  <c r="AC93" i="873"/>
  <c r="AC101" i="873" s="1"/>
  <c r="AB93" i="873"/>
  <c r="AB101" i="873" s="1"/>
  <c r="AA93" i="873"/>
  <c r="AA101" i="873" s="1"/>
  <c r="Z93" i="873"/>
  <c r="Z101" i="873" s="1"/>
  <c r="Y93" i="873"/>
  <c r="Y101" i="873" s="1"/>
  <c r="X93" i="873"/>
  <c r="X101" i="873" s="1"/>
  <c r="W93" i="873"/>
  <c r="W101" i="873" s="1"/>
  <c r="V93" i="873"/>
  <c r="V101" i="873" s="1"/>
  <c r="U93" i="873"/>
  <c r="U101" i="873" s="1"/>
  <c r="T93" i="873"/>
  <c r="T101" i="873" s="1"/>
  <c r="S93" i="873"/>
  <c r="S101" i="873" s="1"/>
  <c r="R93" i="873"/>
  <c r="R101" i="873" s="1"/>
  <c r="Q93" i="873"/>
  <c r="Q101" i="873" s="1"/>
  <c r="AR90" i="873"/>
  <c r="AR109" i="873" s="1"/>
  <c r="AQ90" i="873"/>
  <c r="AP90" i="873"/>
  <c r="AO90" i="873"/>
  <c r="AO109" i="873" s="1"/>
  <c r="AN90" i="873"/>
  <c r="AN109" i="873" s="1"/>
  <c r="AM90" i="873"/>
  <c r="AL90" i="873"/>
  <c r="AK90" i="873"/>
  <c r="AK109" i="873" s="1"/>
  <c r="AJ90" i="873"/>
  <c r="AJ110" i="873" s="1"/>
  <c r="AI90" i="873"/>
  <c r="AH90" i="873"/>
  <c r="AG90" i="873"/>
  <c r="AG110" i="873" s="1"/>
  <c r="AF90" i="873"/>
  <c r="AF110" i="873" s="1"/>
  <c r="AE90" i="873"/>
  <c r="AD90" i="873"/>
  <c r="AC90" i="873"/>
  <c r="AC110" i="873" s="1"/>
  <c r="AB90" i="873"/>
  <c r="AB110" i="873" s="1"/>
  <c r="AA90" i="873"/>
  <c r="Z90" i="873"/>
  <c r="Y90" i="873"/>
  <c r="X90" i="873"/>
  <c r="X110" i="873" s="1"/>
  <c r="W90" i="873"/>
  <c r="V90" i="873"/>
  <c r="U90" i="873"/>
  <c r="T90" i="873"/>
  <c r="T110" i="873" s="1"/>
  <c r="S90" i="873"/>
  <c r="R90" i="873"/>
  <c r="R110" i="873" s="1"/>
  <c r="Q90" i="873"/>
  <c r="P90" i="873"/>
  <c r="P110" i="873" s="1"/>
  <c r="O90" i="873"/>
  <c r="N90" i="873"/>
  <c r="M90" i="873"/>
  <c r="L90" i="873"/>
  <c r="L108" i="873" s="1"/>
  <c r="K90" i="873"/>
  <c r="J90" i="873"/>
  <c r="I90" i="873"/>
  <c r="H90" i="873"/>
  <c r="H109" i="873" s="1"/>
  <c r="G90" i="873"/>
  <c r="F90" i="873"/>
  <c r="E90" i="873"/>
  <c r="C73" i="873"/>
  <c r="D134" i="873" s="1"/>
  <c r="C67" i="873"/>
  <c r="C46" i="873"/>
  <c r="H107" i="873" s="1"/>
  <c r="C40" i="873"/>
  <c r="C34" i="873"/>
  <c r="D133" i="873" s="1"/>
  <c r="F120" i="873" s="1"/>
  <c r="C22" i="873"/>
  <c r="C21" i="873"/>
  <c r="C20" i="873"/>
  <c r="C14" i="873"/>
  <c r="M99" i="873" s="1"/>
  <c r="M103" i="873" s="1"/>
  <c r="C6" i="873"/>
  <c r="C5" i="873"/>
  <c r="A1" i="873"/>
  <c r="D136" i="872"/>
  <c r="AR129" i="872"/>
  <c r="AQ129" i="872"/>
  <c r="AP129" i="872"/>
  <c r="AO129" i="872"/>
  <c r="AN129" i="872"/>
  <c r="AM129" i="872"/>
  <c r="AL129" i="872"/>
  <c r="AK129" i="872"/>
  <c r="AJ129" i="872"/>
  <c r="AI129" i="872"/>
  <c r="AH129" i="872"/>
  <c r="AG129" i="872"/>
  <c r="AF129" i="872"/>
  <c r="AE129" i="872"/>
  <c r="AD129" i="872"/>
  <c r="AC129" i="872"/>
  <c r="AB129" i="872"/>
  <c r="AA129" i="872"/>
  <c r="Z129" i="872"/>
  <c r="Y129" i="872"/>
  <c r="X129" i="872"/>
  <c r="W129" i="872"/>
  <c r="V129" i="872"/>
  <c r="U129" i="872"/>
  <c r="T129" i="872"/>
  <c r="S129" i="872"/>
  <c r="R129" i="872"/>
  <c r="Q129" i="872"/>
  <c r="AR123" i="872"/>
  <c r="AB123" i="872"/>
  <c r="AR122" i="872"/>
  <c r="AQ122" i="872"/>
  <c r="AP122" i="872"/>
  <c r="AO122" i="872"/>
  <c r="AN122" i="872"/>
  <c r="AM122" i="872"/>
  <c r="AL122" i="872"/>
  <c r="AK122" i="872"/>
  <c r="AJ122" i="872"/>
  <c r="AI122" i="872"/>
  <c r="AH122" i="872"/>
  <c r="AG122" i="872"/>
  <c r="AF122" i="872"/>
  <c r="AE122" i="872"/>
  <c r="AD122" i="872"/>
  <c r="AC122" i="872"/>
  <c r="AB122" i="872"/>
  <c r="AA122" i="872"/>
  <c r="Z122" i="872"/>
  <c r="Y122" i="872"/>
  <c r="X122" i="872"/>
  <c r="W122" i="872"/>
  <c r="V122" i="872"/>
  <c r="U122" i="872"/>
  <c r="T122" i="872"/>
  <c r="S122" i="872"/>
  <c r="R122" i="872"/>
  <c r="Q122" i="872"/>
  <c r="AR121" i="872"/>
  <c r="AQ121" i="872"/>
  <c r="AQ123" i="872" s="1"/>
  <c r="AP121" i="872"/>
  <c r="AP123" i="872" s="1"/>
  <c r="AO121" i="872"/>
  <c r="AO123" i="872" s="1"/>
  <c r="AN121" i="872"/>
  <c r="AN123" i="872" s="1"/>
  <c r="AM121" i="872"/>
  <c r="AM123" i="872" s="1"/>
  <c r="AL121" i="872"/>
  <c r="AL123" i="872" s="1"/>
  <c r="AK121" i="872"/>
  <c r="AK123" i="872" s="1"/>
  <c r="AJ121" i="872"/>
  <c r="AI121" i="872"/>
  <c r="AI123" i="872" s="1"/>
  <c r="AH121" i="872"/>
  <c r="AH123" i="872" s="1"/>
  <c r="AG121" i="872"/>
  <c r="AG123" i="872" s="1"/>
  <c r="AF121" i="872"/>
  <c r="AF123" i="872" s="1"/>
  <c r="AE121" i="872"/>
  <c r="AE123" i="872" s="1"/>
  <c r="AD121" i="872"/>
  <c r="AD123" i="872" s="1"/>
  <c r="AC121" i="872"/>
  <c r="AC123" i="872" s="1"/>
  <c r="AB121" i="872"/>
  <c r="AA121" i="872"/>
  <c r="AA123" i="872" s="1"/>
  <c r="Z121" i="872"/>
  <c r="Z123" i="872" s="1"/>
  <c r="Y121" i="872"/>
  <c r="Y123" i="872" s="1"/>
  <c r="X121" i="872"/>
  <c r="X123" i="872" s="1"/>
  <c r="W121" i="872"/>
  <c r="W123" i="872" s="1"/>
  <c r="V121" i="872"/>
  <c r="V123" i="872" s="1"/>
  <c r="U121" i="872"/>
  <c r="U123" i="872" s="1"/>
  <c r="T121" i="872"/>
  <c r="S121" i="872"/>
  <c r="S123" i="872" s="1"/>
  <c r="R121" i="872"/>
  <c r="R123" i="872" s="1"/>
  <c r="Q121" i="872"/>
  <c r="Q123" i="872" s="1"/>
  <c r="AR120" i="872"/>
  <c r="AQ120" i="872"/>
  <c r="AP120" i="872"/>
  <c r="AO120" i="872"/>
  <c r="AN120" i="872"/>
  <c r="AM120" i="872"/>
  <c r="AL120" i="872"/>
  <c r="AK120" i="872"/>
  <c r="AJ120" i="872"/>
  <c r="AI120" i="872"/>
  <c r="AH120" i="872"/>
  <c r="AG120" i="872"/>
  <c r="AF120" i="872"/>
  <c r="AE120" i="872"/>
  <c r="AD120" i="872"/>
  <c r="AC120" i="872"/>
  <c r="AB120" i="872"/>
  <c r="AA120" i="872"/>
  <c r="Z120" i="872"/>
  <c r="Y120" i="872"/>
  <c r="X120" i="872"/>
  <c r="W120" i="872"/>
  <c r="V120" i="872"/>
  <c r="U120" i="872"/>
  <c r="T120" i="872"/>
  <c r="S120" i="872"/>
  <c r="R120" i="872"/>
  <c r="Q120" i="872"/>
  <c r="AR112" i="872"/>
  <c r="AQ112" i="872"/>
  <c r="AP112" i="872"/>
  <c r="AO112" i="872"/>
  <c r="AN112" i="872"/>
  <c r="AM112" i="872"/>
  <c r="AL112" i="872"/>
  <c r="AK112" i="872"/>
  <c r="AJ112" i="872"/>
  <c r="AI112" i="872"/>
  <c r="AH112" i="872"/>
  <c r="AG112" i="872"/>
  <c r="AF112" i="872"/>
  <c r="AE112" i="872"/>
  <c r="AD112" i="872"/>
  <c r="AC112" i="872"/>
  <c r="AB112" i="872"/>
  <c r="AA112" i="872"/>
  <c r="Z112" i="872"/>
  <c r="Y112" i="872"/>
  <c r="X112" i="872"/>
  <c r="W112" i="872"/>
  <c r="V112" i="872"/>
  <c r="U112" i="872"/>
  <c r="T112" i="872"/>
  <c r="S112" i="872"/>
  <c r="R112" i="872"/>
  <c r="Q112" i="872"/>
  <c r="P112" i="872"/>
  <c r="O112" i="872"/>
  <c r="N112" i="872"/>
  <c r="M112" i="872"/>
  <c r="L112" i="872"/>
  <c r="K112" i="872"/>
  <c r="J112" i="872"/>
  <c r="I112" i="872"/>
  <c r="H112" i="872"/>
  <c r="G112" i="872"/>
  <c r="F112" i="872"/>
  <c r="E112" i="872"/>
  <c r="AR107" i="872"/>
  <c r="AQ107" i="872"/>
  <c r="AP107" i="872"/>
  <c r="AO107" i="872"/>
  <c r="AN107" i="872"/>
  <c r="AM107" i="872"/>
  <c r="AL107" i="872"/>
  <c r="AK107" i="872"/>
  <c r="AJ107" i="872"/>
  <c r="AI107" i="872"/>
  <c r="AH107" i="872"/>
  <c r="AG107" i="872"/>
  <c r="AF107" i="872"/>
  <c r="AE107" i="872"/>
  <c r="AD107" i="872"/>
  <c r="AC107" i="872"/>
  <c r="AB107" i="872"/>
  <c r="AA107" i="872"/>
  <c r="Z107" i="872"/>
  <c r="Y107" i="872"/>
  <c r="X107" i="872"/>
  <c r="W107" i="872"/>
  <c r="V107" i="872"/>
  <c r="U107" i="872"/>
  <c r="T107" i="872"/>
  <c r="S107" i="872"/>
  <c r="R107" i="872"/>
  <c r="Q107" i="872"/>
  <c r="AR106" i="872"/>
  <c r="AR117" i="872" s="1"/>
  <c r="AQ106" i="872"/>
  <c r="AQ117" i="872" s="1"/>
  <c r="AP106" i="872"/>
  <c r="AP117" i="872" s="1"/>
  <c r="AO106" i="872"/>
  <c r="AN106" i="872"/>
  <c r="AN117" i="872" s="1"/>
  <c r="AM106" i="872"/>
  <c r="AM117" i="872" s="1"/>
  <c r="AL106" i="872"/>
  <c r="AL117" i="872" s="1"/>
  <c r="AK106" i="872"/>
  <c r="AJ106" i="872"/>
  <c r="AJ117" i="872" s="1"/>
  <c r="AI106" i="872"/>
  <c r="AI117" i="872" s="1"/>
  <c r="AH106" i="872"/>
  <c r="AH117" i="872" s="1"/>
  <c r="AG106" i="872"/>
  <c r="AF106" i="872"/>
  <c r="AF117" i="872" s="1"/>
  <c r="AE106" i="872"/>
  <c r="AE117" i="872" s="1"/>
  <c r="AD106" i="872"/>
  <c r="AD117" i="872" s="1"/>
  <c r="AC106" i="872"/>
  <c r="AB106" i="872"/>
  <c r="AB117" i="872" s="1"/>
  <c r="AA106" i="872"/>
  <c r="AA117" i="872" s="1"/>
  <c r="Z106" i="872"/>
  <c r="Z117" i="872" s="1"/>
  <c r="Y106" i="872"/>
  <c r="X106" i="872"/>
  <c r="X117" i="872" s="1"/>
  <c r="W106" i="872"/>
  <c r="W117" i="872" s="1"/>
  <c r="V106" i="872"/>
  <c r="V117" i="872" s="1"/>
  <c r="U106" i="872"/>
  <c r="T106" i="872"/>
  <c r="T117" i="872" s="1"/>
  <c r="S106" i="872"/>
  <c r="S117" i="872" s="1"/>
  <c r="R106" i="872"/>
  <c r="R117" i="872" s="1"/>
  <c r="Q106" i="872"/>
  <c r="AR103" i="872"/>
  <c r="AR99" i="872"/>
  <c r="AQ99" i="872"/>
  <c r="AQ103" i="872" s="1"/>
  <c r="AP99" i="872"/>
  <c r="AO99" i="872"/>
  <c r="AN99" i="872"/>
  <c r="AM99" i="872"/>
  <c r="AM103" i="872" s="1"/>
  <c r="AL99" i="872"/>
  <c r="AK99" i="872"/>
  <c r="AJ99" i="872"/>
  <c r="AI99" i="872"/>
  <c r="AI103" i="872" s="1"/>
  <c r="AH99" i="872"/>
  <c r="AG99" i="872"/>
  <c r="AF99" i="872"/>
  <c r="AF103" i="872" s="1"/>
  <c r="AE99" i="872"/>
  <c r="AE103" i="872" s="1"/>
  <c r="AD99" i="872"/>
  <c r="AC99" i="872"/>
  <c r="AB99" i="872"/>
  <c r="AA99" i="872"/>
  <c r="AA103" i="872" s="1"/>
  <c r="Z99" i="872"/>
  <c r="Y99" i="872"/>
  <c r="X99" i="872"/>
  <c r="W99" i="872"/>
  <c r="W103" i="872" s="1"/>
  <c r="V99" i="872"/>
  <c r="U99" i="872"/>
  <c r="T99" i="872"/>
  <c r="S99" i="872"/>
  <c r="S103" i="872" s="1"/>
  <c r="R99" i="872"/>
  <c r="Q99" i="872"/>
  <c r="G99" i="872"/>
  <c r="G103" i="872" s="1"/>
  <c r="AR97" i="872"/>
  <c r="AQ97" i="872"/>
  <c r="AP97" i="872"/>
  <c r="AO97" i="872"/>
  <c r="AN97" i="872"/>
  <c r="AM97" i="872"/>
  <c r="AL97" i="872"/>
  <c r="AK97" i="872"/>
  <c r="AJ97" i="872"/>
  <c r="AI97" i="872"/>
  <c r="AH97" i="872"/>
  <c r="AG97" i="872"/>
  <c r="AG103" i="872" s="1"/>
  <c r="AF97" i="872"/>
  <c r="AE97" i="872"/>
  <c r="AD97" i="872"/>
  <c r="AC97" i="872"/>
  <c r="AB97" i="872"/>
  <c r="AA97" i="872"/>
  <c r="Z97" i="872"/>
  <c r="Y97" i="872"/>
  <c r="X97" i="872"/>
  <c r="W97" i="872"/>
  <c r="V97" i="872"/>
  <c r="U97" i="872"/>
  <c r="T97" i="872"/>
  <c r="S97" i="872"/>
  <c r="R97" i="872"/>
  <c r="Q97" i="872"/>
  <c r="P97" i="872"/>
  <c r="O97" i="872"/>
  <c r="N97" i="872"/>
  <c r="M97" i="872"/>
  <c r="L97" i="872"/>
  <c r="K97" i="872"/>
  <c r="J97" i="872"/>
  <c r="I97" i="872"/>
  <c r="H97" i="872"/>
  <c r="G97" i="872"/>
  <c r="F97" i="872"/>
  <c r="E97" i="872"/>
  <c r="AR95" i="872"/>
  <c r="AR102" i="872" s="1"/>
  <c r="AQ95" i="872"/>
  <c r="AQ102" i="872" s="1"/>
  <c r="AP95" i="872"/>
  <c r="AP102" i="872" s="1"/>
  <c r="AO95" i="872"/>
  <c r="AO102" i="872" s="1"/>
  <c r="AN95" i="872"/>
  <c r="AN102" i="872" s="1"/>
  <c r="AM95" i="872"/>
  <c r="AM102" i="872" s="1"/>
  <c r="AL95" i="872"/>
  <c r="AL102" i="872" s="1"/>
  <c r="AK95" i="872"/>
  <c r="AK102" i="872" s="1"/>
  <c r="AJ95" i="872"/>
  <c r="AJ102" i="872" s="1"/>
  <c r="AI95" i="872"/>
  <c r="AI102" i="872" s="1"/>
  <c r="AH95" i="872"/>
  <c r="AH102" i="872" s="1"/>
  <c r="AG95" i="872"/>
  <c r="AG102" i="872" s="1"/>
  <c r="AF95" i="872"/>
  <c r="AF102" i="872" s="1"/>
  <c r="AE95" i="872"/>
  <c r="AE102" i="872" s="1"/>
  <c r="AD95" i="872"/>
  <c r="AD102" i="872" s="1"/>
  <c r="AC95" i="872"/>
  <c r="AC102" i="872" s="1"/>
  <c r="AB95" i="872"/>
  <c r="AB102" i="872" s="1"/>
  <c r="AA95" i="872"/>
  <c r="AA102" i="872" s="1"/>
  <c r="Z95" i="872"/>
  <c r="Z102" i="872" s="1"/>
  <c r="Y95" i="872"/>
  <c r="Y102" i="872" s="1"/>
  <c r="X95" i="872"/>
  <c r="X102" i="872" s="1"/>
  <c r="W95" i="872"/>
  <c r="W102" i="872" s="1"/>
  <c r="V95" i="872"/>
  <c r="V102" i="872" s="1"/>
  <c r="U95" i="872"/>
  <c r="U102" i="872" s="1"/>
  <c r="T95" i="872"/>
  <c r="T102" i="872" s="1"/>
  <c r="S95" i="872"/>
  <c r="S102" i="872" s="1"/>
  <c r="R95" i="872"/>
  <c r="R102" i="872" s="1"/>
  <c r="Q95" i="872"/>
  <c r="Q102" i="872" s="1"/>
  <c r="F95" i="872"/>
  <c r="F102" i="872" s="1"/>
  <c r="AR93" i="872"/>
  <c r="AR101" i="872" s="1"/>
  <c r="AQ93" i="872"/>
  <c r="AQ101" i="872" s="1"/>
  <c r="AP93" i="872"/>
  <c r="AP101" i="872" s="1"/>
  <c r="AO93" i="872"/>
  <c r="AO101" i="872" s="1"/>
  <c r="AN93" i="872"/>
  <c r="AN101" i="872" s="1"/>
  <c r="AM93" i="872"/>
  <c r="AM101" i="872" s="1"/>
  <c r="AL93" i="872"/>
  <c r="AL101" i="872" s="1"/>
  <c r="AK93" i="872"/>
  <c r="AK101" i="872" s="1"/>
  <c r="AJ93" i="872"/>
  <c r="AJ101" i="872" s="1"/>
  <c r="AI93" i="872"/>
  <c r="AI101" i="872" s="1"/>
  <c r="AH93" i="872"/>
  <c r="AH101" i="872" s="1"/>
  <c r="AG93" i="872"/>
  <c r="AG101" i="872" s="1"/>
  <c r="AF93" i="872"/>
  <c r="AF101" i="872" s="1"/>
  <c r="AE93" i="872"/>
  <c r="AE101" i="872" s="1"/>
  <c r="AD93" i="872"/>
  <c r="AD101" i="872" s="1"/>
  <c r="AC93" i="872"/>
  <c r="AC101" i="872" s="1"/>
  <c r="AB93" i="872"/>
  <c r="AB101" i="872" s="1"/>
  <c r="AA93" i="872"/>
  <c r="AA101" i="872" s="1"/>
  <c r="Z93" i="872"/>
  <c r="Z101" i="872" s="1"/>
  <c r="Y93" i="872"/>
  <c r="Y101" i="872" s="1"/>
  <c r="X93" i="872"/>
  <c r="X101" i="872" s="1"/>
  <c r="W93" i="872"/>
  <c r="W101" i="872" s="1"/>
  <c r="V93" i="872"/>
  <c r="V101" i="872" s="1"/>
  <c r="U93" i="872"/>
  <c r="U101" i="872" s="1"/>
  <c r="T93" i="872"/>
  <c r="T101" i="872" s="1"/>
  <c r="S93" i="872"/>
  <c r="S101" i="872" s="1"/>
  <c r="R93" i="872"/>
  <c r="R101" i="872" s="1"/>
  <c r="Q93" i="872"/>
  <c r="Q101" i="872" s="1"/>
  <c r="J93" i="872"/>
  <c r="J101" i="872" s="1"/>
  <c r="AR90" i="872"/>
  <c r="AR109" i="872" s="1"/>
  <c r="AQ90" i="872"/>
  <c r="AP90" i="872"/>
  <c r="AP109" i="872" s="1"/>
  <c r="AO90" i="872"/>
  <c r="AN90" i="872"/>
  <c r="AN109" i="872" s="1"/>
  <c r="AM90" i="872"/>
  <c r="AL90" i="872"/>
  <c r="AL109" i="872" s="1"/>
  <c r="AK90" i="872"/>
  <c r="AK108" i="872" s="1"/>
  <c r="AJ90" i="872"/>
  <c r="AJ110" i="872" s="1"/>
  <c r="AI90" i="872"/>
  <c r="AH90" i="872"/>
  <c r="AH110" i="872" s="1"/>
  <c r="AG90" i="872"/>
  <c r="AG110" i="872" s="1"/>
  <c r="AF90" i="872"/>
  <c r="AF110" i="872" s="1"/>
  <c r="AE90" i="872"/>
  <c r="AD90" i="872"/>
  <c r="AD110" i="872" s="1"/>
  <c r="AC90" i="872"/>
  <c r="AC110" i="872" s="1"/>
  <c r="AB90" i="872"/>
  <c r="AB110" i="872" s="1"/>
  <c r="AA90" i="872"/>
  <c r="Z90" i="872"/>
  <c r="Y90" i="872"/>
  <c r="Y110" i="872" s="1"/>
  <c r="X90" i="872"/>
  <c r="X110" i="872" s="1"/>
  <c r="W90" i="872"/>
  <c r="V90" i="872"/>
  <c r="U90" i="872"/>
  <c r="U110" i="872" s="1"/>
  <c r="T90" i="872"/>
  <c r="T110" i="872" s="1"/>
  <c r="S90" i="872"/>
  <c r="R90" i="872"/>
  <c r="Q90" i="872"/>
  <c r="Q110" i="872" s="1"/>
  <c r="P90" i="872"/>
  <c r="P110" i="872" s="1"/>
  <c r="O90" i="872"/>
  <c r="N90" i="872"/>
  <c r="N110" i="872" s="1"/>
  <c r="M90" i="872"/>
  <c r="M110" i="872" s="1"/>
  <c r="L90" i="872"/>
  <c r="L109" i="872" s="1"/>
  <c r="K90" i="872"/>
  <c r="J90" i="872"/>
  <c r="I90" i="872"/>
  <c r="I110" i="872" s="1"/>
  <c r="H90" i="872"/>
  <c r="H110" i="872" s="1"/>
  <c r="G90" i="872"/>
  <c r="F90" i="872"/>
  <c r="E90" i="872"/>
  <c r="E110" i="872" s="1"/>
  <c r="C73" i="872"/>
  <c r="D134" i="872" s="1"/>
  <c r="C67" i="872"/>
  <c r="C46" i="872"/>
  <c r="C40" i="872"/>
  <c r="C34" i="872"/>
  <c r="D133" i="872" s="1"/>
  <c r="F120" i="872" s="1"/>
  <c r="C22" i="872"/>
  <c r="M95" i="872" s="1"/>
  <c r="M102" i="872" s="1"/>
  <c r="C21" i="872"/>
  <c r="N93" i="872" s="1"/>
  <c r="N101" i="872" s="1"/>
  <c r="C20" i="872"/>
  <c r="C14" i="872"/>
  <c r="C6" i="872"/>
  <c r="C5" i="872"/>
  <c r="A1" i="872"/>
  <c r="D136" i="871"/>
  <c r="AR129" i="871"/>
  <c r="AQ129" i="871"/>
  <c r="AP129" i="871"/>
  <c r="AO129" i="871"/>
  <c r="AN129" i="871"/>
  <c r="AM129" i="871"/>
  <c r="AL129" i="871"/>
  <c r="AK129" i="871"/>
  <c r="AJ129" i="871"/>
  <c r="AI129" i="871"/>
  <c r="AH129" i="871"/>
  <c r="AG129" i="871"/>
  <c r="AF129" i="871"/>
  <c r="AE129" i="871"/>
  <c r="AD129" i="871"/>
  <c r="AC129" i="871"/>
  <c r="AB129" i="871"/>
  <c r="AA129" i="871"/>
  <c r="Z129" i="871"/>
  <c r="Y129" i="871"/>
  <c r="X129" i="871"/>
  <c r="W129" i="871"/>
  <c r="V129" i="871"/>
  <c r="U129" i="871"/>
  <c r="T129" i="871"/>
  <c r="S129" i="871"/>
  <c r="R129" i="871"/>
  <c r="Q129" i="871"/>
  <c r="AR122" i="871"/>
  <c r="AQ122" i="871"/>
  <c r="AP122" i="871"/>
  <c r="AO122" i="871"/>
  <c r="AN122" i="871"/>
  <c r="AM122" i="871"/>
  <c r="AL122" i="871"/>
  <c r="AK122" i="871"/>
  <c r="AJ122" i="871"/>
  <c r="AI122" i="871"/>
  <c r="AH122" i="871"/>
  <c r="AG122" i="871"/>
  <c r="AF122" i="871"/>
  <c r="AE122" i="871"/>
  <c r="AD122" i="871"/>
  <c r="AC122" i="871"/>
  <c r="AB122" i="871"/>
  <c r="AA122" i="871"/>
  <c r="Z122" i="871"/>
  <c r="Y122" i="871"/>
  <c r="X122" i="871"/>
  <c r="W122" i="871"/>
  <c r="V122" i="871"/>
  <c r="U122" i="871"/>
  <c r="T122" i="871"/>
  <c r="S122" i="871"/>
  <c r="R122" i="871"/>
  <c r="Q122" i="871"/>
  <c r="AR121" i="871"/>
  <c r="AR123" i="871" s="1"/>
  <c r="AQ121" i="871"/>
  <c r="AQ123" i="871" s="1"/>
  <c r="AP121" i="871"/>
  <c r="AP123" i="871" s="1"/>
  <c r="AO121" i="871"/>
  <c r="AO123" i="871" s="1"/>
  <c r="AN121" i="871"/>
  <c r="AN123" i="871" s="1"/>
  <c r="AM121" i="871"/>
  <c r="AM123" i="871" s="1"/>
  <c r="AL121" i="871"/>
  <c r="AL123" i="871" s="1"/>
  <c r="AK121" i="871"/>
  <c r="AK123" i="871" s="1"/>
  <c r="AJ121" i="871"/>
  <c r="AI121" i="871"/>
  <c r="AI123" i="871" s="1"/>
  <c r="AH121" i="871"/>
  <c r="AH123" i="871" s="1"/>
  <c r="AG121" i="871"/>
  <c r="AG123" i="871" s="1"/>
  <c r="AF121" i="871"/>
  <c r="AF123" i="871" s="1"/>
  <c r="AE121" i="871"/>
  <c r="AE123" i="871" s="1"/>
  <c r="AD121" i="871"/>
  <c r="AD123" i="871" s="1"/>
  <c r="AC121" i="871"/>
  <c r="AC123" i="871" s="1"/>
  <c r="AB121" i="871"/>
  <c r="AB123" i="871" s="1"/>
  <c r="AA121" i="871"/>
  <c r="AA123" i="871" s="1"/>
  <c r="Z121" i="871"/>
  <c r="Z123" i="871" s="1"/>
  <c r="Y121" i="871"/>
  <c r="Y123" i="871" s="1"/>
  <c r="X121" i="871"/>
  <c r="X123" i="871" s="1"/>
  <c r="W121" i="871"/>
  <c r="W123" i="871" s="1"/>
  <c r="V121" i="871"/>
  <c r="V123" i="871" s="1"/>
  <c r="U121" i="871"/>
  <c r="U123" i="871" s="1"/>
  <c r="T121" i="871"/>
  <c r="S121" i="871"/>
  <c r="S123" i="871" s="1"/>
  <c r="R121" i="871"/>
  <c r="R123" i="871" s="1"/>
  <c r="Q121" i="871"/>
  <c r="Q123" i="871" s="1"/>
  <c r="AR120" i="871"/>
  <c r="AQ120" i="871"/>
  <c r="AP120" i="871"/>
  <c r="AO120" i="871"/>
  <c r="AN120" i="871"/>
  <c r="AM120" i="871"/>
  <c r="AL120" i="871"/>
  <c r="AK120" i="871"/>
  <c r="AJ120" i="871"/>
  <c r="AI120" i="871"/>
  <c r="AH120" i="871"/>
  <c r="AG120" i="871"/>
  <c r="AF120" i="871"/>
  <c r="AE120" i="871"/>
  <c r="AD120" i="871"/>
  <c r="AC120" i="871"/>
  <c r="AB120" i="871"/>
  <c r="AA120" i="871"/>
  <c r="Z120" i="871"/>
  <c r="Y120" i="871"/>
  <c r="X120" i="871"/>
  <c r="W120" i="871"/>
  <c r="V120" i="871"/>
  <c r="U120" i="871"/>
  <c r="T120" i="871"/>
  <c r="S120" i="871"/>
  <c r="R120" i="871"/>
  <c r="Q120" i="871"/>
  <c r="AR112" i="871"/>
  <c r="AQ112" i="871"/>
  <c r="AP112" i="871"/>
  <c r="AO112" i="871"/>
  <c r="AN112" i="871"/>
  <c r="AM112" i="871"/>
  <c r="AL112" i="871"/>
  <c r="AK112" i="871"/>
  <c r="AJ112" i="871"/>
  <c r="AI112" i="871"/>
  <c r="AH112" i="871"/>
  <c r="AG112" i="871"/>
  <c r="AF112" i="871"/>
  <c r="AE112" i="871"/>
  <c r="AD112" i="871"/>
  <c r="AC112" i="871"/>
  <c r="AB112" i="871"/>
  <c r="AA112" i="871"/>
  <c r="Z112" i="871"/>
  <c r="Y112" i="871"/>
  <c r="X112" i="871"/>
  <c r="W112" i="871"/>
  <c r="V112" i="871"/>
  <c r="U112" i="871"/>
  <c r="T112" i="871"/>
  <c r="S112" i="871"/>
  <c r="R112" i="871"/>
  <c r="Q112" i="871"/>
  <c r="P112" i="871"/>
  <c r="O112" i="871"/>
  <c r="N112" i="871"/>
  <c r="M112" i="871"/>
  <c r="L112" i="871"/>
  <c r="K112" i="871"/>
  <c r="J112" i="871"/>
  <c r="I112" i="871"/>
  <c r="H112" i="871"/>
  <c r="G112" i="871"/>
  <c r="F112" i="871"/>
  <c r="E112" i="871"/>
  <c r="AD110" i="871"/>
  <c r="U108" i="871"/>
  <c r="AR107" i="871"/>
  <c r="AQ107" i="871"/>
  <c r="AP107" i="871"/>
  <c r="AO107" i="871"/>
  <c r="AN107" i="871"/>
  <c r="AM107" i="871"/>
  <c r="AL107" i="871"/>
  <c r="AK107" i="871"/>
  <c r="AJ107" i="871"/>
  <c r="AI107" i="871"/>
  <c r="AH107" i="871"/>
  <c r="AG107" i="871"/>
  <c r="AF107" i="871"/>
  <c r="AE107" i="871"/>
  <c r="AD107" i="871"/>
  <c r="AC107" i="871"/>
  <c r="AB107" i="871"/>
  <c r="AA107" i="871"/>
  <c r="Z107" i="871"/>
  <c r="Y107" i="871"/>
  <c r="X107" i="871"/>
  <c r="W107" i="871"/>
  <c r="V107" i="871"/>
  <c r="U107" i="871"/>
  <c r="T107" i="871"/>
  <c r="S107" i="871"/>
  <c r="R107" i="871"/>
  <c r="Q107" i="871"/>
  <c r="AR106" i="871"/>
  <c r="AR117" i="871" s="1"/>
  <c r="AQ106" i="871"/>
  <c r="AQ117" i="871" s="1"/>
  <c r="AP106" i="871"/>
  <c r="AO106" i="871"/>
  <c r="AN106" i="871"/>
  <c r="AN117" i="871" s="1"/>
  <c r="AM106" i="871"/>
  <c r="AM117" i="871" s="1"/>
  <c r="AL106" i="871"/>
  <c r="AL117" i="871" s="1"/>
  <c r="AK106" i="871"/>
  <c r="AJ106" i="871"/>
  <c r="AJ117" i="871" s="1"/>
  <c r="AI106" i="871"/>
  <c r="AI117" i="871" s="1"/>
  <c r="AH106" i="871"/>
  <c r="AG106" i="871"/>
  <c r="AF106" i="871"/>
  <c r="AF117" i="871" s="1"/>
  <c r="AE106" i="871"/>
  <c r="AE117" i="871" s="1"/>
  <c r="AD106" i="871"/>
  <c r="AC106" i="871"/>
  <c r="AB106" i="871"/>
  <c r="AB117" i="871" s="1"/>
  <c r="AA106" i="871"/>
  <c r="AA117" i="871" s="1"/>
  <c r="Z106" i="871"/>
  <c r="Y106" i="871"/>
  <c r="X106" i="871"/>
  <c r="X117" i="871" s="1"/>
  <c r="W106" i="871"/>
  <c r="W117" i="871" s="1"/>
  <c r="V106" i="871"/>
  <c r="V117" i="871" s="1"/>
  <c r="U106" i="871"/>
  <c r="T106" i="871"/>
  <c r="T117" i="871" s="1"/>
  <c r="S106" i="871"/>
  <c r="S117" i="871" s="1"/>
  <c r="R106" i="871"/>
  <c r="Q106" i="871"/>
  <c r="AR99" i="871"/>
  <c r="AQ99" i="871"/>
  <c r="AP99" i="871"/>
  <c r="AO99" i="871"/>
  <c r="AN99" i="871"/>
  <c r="AM99" i="871"/>
  <c r="AL99" i="871"/>
  <c r="AK99" i="871"/>
  <c r="AJ99" i="871"/>
  <c r="AI99" i="871"/>
  <c r="AH99" i="871"/>
  <c r="AG99" i="871"/>
  <c r="AF99" i="871"/>
  <c r="AE99" i="871"/>
  <c r="AD99" i="871"/>
  <c r="AC99" i="871"/>
  <c r="AB99" i="871"/>
  <c r="AA99" i="871"/>
  <c r="Z99" i="871"/>
  <c r="Y99" i="871"/>
  <c r="X99" i="871"/>
  <c r="W99" i="871"/>
  <c r="V99" i="871"/>
  <c r="U99" i="871"/>
  <c r="T99" i="871"/>
  <c r="S99" i="871"/>
  <c r="R99" i="871"/>
  <c r="Q99" i="871"/>
  <c r="G99" i="871"/>
  <c r="G103" i="871" s="1"/>
  <c r="AR97" i="871"/>
  <c r="AQ97" i="871"/>
  <c r="AP97" i="871"/>
  <c r="AO97" i="871"/>
  <c r="AO103" i="871" s="1"/>
  <c r="AN97" i="871"/>
  <c r="AM97" i="871"/>
  <c r="AL97" i="871"/>
  <c r="AK97" i="871"/>
  <c r="AK103" i="871" s="1"/>
  <c r="AJ97" i="871"/>
  <c r="AI97" i="871"/>
  <c r="AH97" i="871"/>
  <c r="AG97" i="871"/>
  <c r="AF97" i="871"/>
  <c r="AE97" i="871"/>
  <c r="AD97" i="871"/>
  <c r="AC97" i="871"/>
  <c r="AB97" i="871"/>
  <c r="AA97" i="871"/>
  <c r="Z97" i="871"/>
  <c r="Y97" i="871"/>
  <c r="Y103" i="871" s="1"/>
  <c r="X97" i="871"/>
  <c r="W97" i="871"/>
  <c r="V97" i="871"/>
  <c r="U97" i="871"/>
  <c r="U103" i="871" s="1"/>
  <c r="T97" i="871"/>
  <c r="S97" i="871"/>
  <c r="R97" i="871"/>
  <c r="Q97" i="871"/>
  <c r="P97" i="871"/>
  <c r="O97" i="871"/>
  <c r="N97" i="871"/>
  <c r="M97" i="871"/>
  <c r="L97" i="871"/>
  <c r="K97" i="871"/>
  <c r="J97" i="871"/>
  <c r="I97" i="871"/>
  <c r="H97" i="871"/>
  <c r="G97" i="871"/>
  <c r="F97" i="871"/>
  <c r="E97" i="871"/>
  <c r="AR95" i="871"/>
  <c r="AR102" i="871" s="1"/>
  <c r="AQ95" i="871"/>
  <c r="AQ102" i="871" s="1"/>
  <c r="AP95" i="871"/>
  <c r="AP102" i="871" s="1"/>
  <c r="AO95" i="871"/>
  <c r="AO102" i="871" s="1"/>
  <c r="AN95" i="871"/>
  <c r="AN102" i="871" s="1"/>
  <c r="AM95" i="871"/>
  <c r="AM102" i="871" s="1"/>
  <c r="AL95" i="871"/>
  <c r="AL102" i="871" s="1"/>
  <c r="AK95" i="871"/>
  <c r="AK102" i="871" s="1"/>
  <c r="AJ95" i="871"/>
  <c r="AJ102" i="871" s="1"/>
  <c r="AI95" i="871"/>
  <c r="AI102" i="871" s="1"/>
  <c r="AH95" i="871"/>
  <c r="AH102" i="871" s="1"/>
  <c r="AG95" i="871"/>
  <c r="AG102" i="871" s="1"/>
  <c r="AF95" i="871"/>
  <c r="AF102" i="871" s="1"/>
  <c r="AE95" i="871"/>
  <c r="AE102" i="871" s="1"/>
  <c r="AD95" i="871"/>
  <c r="AD102" i="871" s="1"/>
  <c r="AC95" i="871"/>
  <c r="AC102" i="871" s="1"/>
  <c r="AB95" i="871"/>
  <c r="AB102" i="871" s="1"/>
  <c r="AA95" i="871"/>
  <c r="AA102" i="871" s="1"/>
  <c r="Z95" i="871"/>
  <c r="Z102" i="871" s="1"/>
  <c r="Y95" i="871"/>
  <c r="Y102" i="871" s="1"/>
  <c r="X95" i="871"/>
  <c r="X102" i="871" s="1"/>
  <c r="W95" i="871"/>
  <c r="W102" i="871" s="1"/>
  <c r="V95" i="871"/>
  <c r="V102" i="871" s="1"/>
  <c r="U95" i="871"/>
  <c r="U102" i="871" s="1"/>
  <c r="T95" i="871"/>
  <c r="T102" i="871" s="1"/>
  <c r="S95" i="871"/>
  <c r="S102" i="871" s="1"/>
  <c r="R95" i="871"/>
  <c r="R102" i="871" s="1"/>
  <c r="Q95" i="871"/>
  <c r="Q102" i="871" s="1"/>
  <c r="AR93" i="871"/>
  <c r="AR101" i="871" s="1"/>
  <c r="AQ93" i="871"/>
  <c r="AQ101" i="871" s="1"/>
  <c r="AP93" i="871"/>
  <c r="AP101" i="871" s="1"/>
  <c r="AO93" i="871"/>
  <c r="AO101" i="871" s="1"/>
  <c r="AN93" i="871"/>
  <c r="AN101" i="871" s="1"/>
  <c r="AM93" i="871"/>
  <c r="AM101" i="871" s="1"/>
  <c r="AL93" i="871"/>
  <c r="AL101" i="871" s="1"/>
  <c r="AK93" i="871"/>
  <c r="AK101" i="871" s="1"/>
  <c r="AJ93" i="871"/>
  <c r="AJ101" i="871" s="1"/>
  <c r="AI93" i="871"/>
  <c r="AI101" i="871" s="1"/>
  <c r="AH93" i="871"/>
  <c r="AH101" i="871" s="1"/>
  <c r="AG93" i="871"/>
  <c r="AG101" i="871" s="1"/>
  <c r="AF93" i="871"/>
  <c r="AF101" i="871" s="1"/>
  <c r="AE93" i="871"/>
  <c r="AE101" i="871" s="1"/>
  <c r="AD93" i="871"/>
  <c r="AD101" i="871" s="1"/>
  <c r="AC93" i="871"/>
  <c r="AC101" i="871" s="1"/>
  <c r="AB93" i="871"/>
  <c r="AB101" i="871" s="1"/>
  <c r="AA93" i="871"/>
  <c r="AA101" i="871" s="1"/>
  <c r="Z93" i="871"/>
  <c r="Z101" i="871" s="1"/>
  <c r="Y93" i="871"/>
  <c r="Y101" i="871" s="1"/>
  <c r="X93" i="871"/>
  <c r="X101" i="871" s="1"/>
  <c r="W93" i="871"/>
  <c r="W101" i="871" s="1"/>
  <c r="V93" i="871"/>
  <c r="V101" i="871" s="1"/>
  <c r="U93" i="871"/>
  <c r="U101" i="871" s="1"/>
  <c r="T93" i="871"/>
  <c r="T101" i="871" s="1"/>
  <c r="S93" i="871"/>
  <c r="S101" i="871" s="1"/>
  <c r="R93" i="871"/>
  <c r="R101" i="871" s="1"/>
  <c r="Q93" i="871"/>
  <c r="Q101" i="871" s="1"/>
  <c r="K93" i="871"/>
  <c r="K101" i="871" s="1"/>
  <c r="AR90" i="871"/>
  <c r="AR109" i="871" s="1"/>
  <c r="AQ90" i="871"/>
  <c r="AQ109" i="871" s="1"/>
  <c r="AP90" i="871"/>
  <c r="AP109" i="871" s="1"/>
  <c r="AO90" i="871"/>
  <c r="AN90" i="871"/>
  <c r="AN109" i="871" s="1"/>
  <c r="AM90" i="871"/>
  <c r="AL90" i="871"/>
  <c r="AL109" i="871" s="1"/>
  <c r="AK90" i="871"/>
  <c r="AK108" i="871" s="1"/>
  <c r="AJ90" i="871"/>
  <c r="AJ110" i="871" s="1"/>
  <c r="AI90" i="871"/>
  <c r="AI110" i="871" s="1"/>
  <c r="AH90" i="871"/>
  <c r="AH110" i="871" s="1"/>
  <c r="AG90" i="871"/>
  <c r="AG110" i="871" s="1"/>
  <c r="AF90" i="871"/>
  <c r="AF110" i="871" s="1"/>
  <c r="AE90" i="871"/>
  <c r="AD90" i="871"/>
  <c r="AC90" i="871"/>
  <c r="AC110" i="871" s="1"/>
  <c r="AB90" i="871"/>
  <c r="AB110" i="871" s="1"/>
  <c r="AA90" i="871"/>
  <c r="Z90" i="871"/>
  <c r="Y90" i="871"/>
  <c r="Y110" i="871" s="1"/>
  <c r="X90" i="871"/>
  <c r="X108" i="871" s="1"/>
  <c r="W90" i="871"/>
  <c r="W110" i="871" s="1"/>
  <c r="V90" i="871"/>
  <c r="U90" i="871"/>
  <c r="U110" i="871" s="1"/>
  <c r="T90" i="871"/>
  <c r="T110" i="871" s="1"/>
  <c r="S90" i="871"/>
  <c r="S110" i="871" s="1"/>
  <c r="R90" i="871"/>
  <c r="Q90" i="871"/>
  <c r="Q110" i="871" s="1"/>
  <c r="P90" i="871"/>
  <c r="P110" i="871" s="1"/>
  <c r="O90" i="871"/>
  <c r="N90" i="871"/>
  <c r="M90" i="871"/>
  <c r="L90" i="871"/>
  <c r="L109" i="871" s="1"/>
  <c r="K90" i="871"/>
  <c r="J90" i="871"/>
  <c r="I90" i="871"/>
  <c r="I110" i="871" s="1"/>
  <c r="H90" i="871"/>
  <c r="G90" i="871"/>
  <c r="F90" i="871"/>
  <c r="E90" i="871"/>
  <c r="E110" i="871" s="1"/>
  <c r="C73" i="871"/>
  <c r="D134" i="871" s="1"/>
  <c r="C67" i="871"/>
  <c r="D135" i="871" s="1"/>
  <c r="C46" i="871"/>
  <c r="C40" i="871"/>
  <c r="C34" i="871"/>
  <c r="D133" i="871" s="1"/>
  <c r="F120" i="871" s="1"/>
  <c r="C22" i="871"/>
  <c r="N95" i="871" s="1"/>
  <c r="N102" i="871" s="1"/>
  <c r="C21" i="871"/>
  <c r="N93" i="871" s="1"/>
  <c r="N101" i="871" s="1"/>
  <c r="C20" i="871"/>
  <c r="C14" i="871"/>
  <c r="N99" i="871" s="1"/>
  <c r="N103" i="871" s="1"/>
  <c r="C6" i="871"/>
  <c r="C5" i="871"/>
  <c r="A1" i="871"/>
  <c r="D136" i="868"/>
  <c r="AR129" i="868"/>
  <c r="AQ129" i="868"/>
  <c r="AP129" i="868"/>
  <c r="AO129" i="868"/>
  <c r="AN129" i="868"/>
  <c r="AM129" i="868"/>
  <c r="AL129" i="868"/>
  <c r="AK129" i="868"/>
  <c r="AJ129" i="868"/>
  <c r="AI129" i="868"/>
  <c r="AH129" i="868"/>
  <c r="AG129" i="868"/>
  <c r="AF129" i="868"/>
  <c r="AE129" i="868"/>
  <c r="AD129" i="868"/>
  <c r="AC129" i="868"/>
  <c r="AB129" i="868"/>
  <c r="AA129" i="868"/>
  <c r="Z129" i="868"/>
  <c r="Y129" i="868"/>
  <c r="X129" i="868"/>
  <c r="W129" i="868"/>
  <c r="V129" i="868"/>
  <c r="U129" i="868"/>
  <c r="T129" i="868"/>
  <c r="S129" i="868"/>
  <c r="R129" i="868"/>
  <c r="Q129" i="868"/>
  <c r="AR122" i="868"/>
  <c r="AQ122" i="868"/>
  <c r="AP122" i="868"/>
  <c r="AO122" i="868"/>
  <c r="AN122" i="868"/>
  <c r="AM122" i="868"/>
  <c r="AL122" i="868"/>
  <c r="AK122" i="868"/>
  <c r="AJ122" i="868"/>
  <c r="AI122" i="868"/>
  <c r="AH122" i="868"/>
  <c r="AG122" i="868"/>
  <c r="AF122" i="868"/>
  <c r="AE122" i="868"/>
  <c r="AD122" i="868"/>
  <c r="AC122" i="868"/>
  <c r="AB122" i="868"/>
  <c r="AA122" i="868"/>
  <c r="Z122" i="868"/>
  <c r="Y122" i="868"/>
  <c r="X122" i="868"/>
  <c r="W122" i="868"/>
  <c r="V122" i="868"/>
  <c r="U122" i="868"/>
  <c r="T122" i="868"/>
  <c r="S122" i="868"/>
  <c r="R122" i="868"/>
  <c r="Q122" i="868"/>
  <c r="AR121" i="868"/>
  <c r="AQ121" i="868"/>
  <c r="AQ123" i="868" s="1"/>
  <c r="AP121" i="868"/>
  <c r="AP123" i="868" s="1"/>
  <c r="AO121" i="868"/>
  <c r="AO123" i="868" s="1"/>
  <c r="AN121" i="868"/>
  <c r="AN123" i="868" s="1"/>
  <c r="AM121" i="868"/>
  <c r="AM123" i="868" s="1"/>
  <c r="AL121" i="868"/>
  <c r="AL123" i="868" s="1"/>
  <c r="AK121" i="868"/>
  <c r="AK123" i="868" s="1"/>
  <c r="AJ121" i="868"/>
  <c r="AI121" i="868"/>
  <c r="AI123" i="868" s="1"/>
  <c r="AH121" i="868"/>
  <c r="AH123" i="868" s="1"/>
  <c r="AG121" i="868"/>
  <c r="AG123" i="868" s="1"/>
  <c r="AF121" i="868"/>
  <c r="AE121" i="868"/>
  <c r="AE123" i="868" s="1"/>
  <c r="AD121" i="868"/>
  <c r="AD123" i="868" s="1"/>
  <c r="AC121" i="868"/>
  <c r="AC123" i="868" s="1"/>
  <c r="AB121" i="868"/>
  <c r="AA121" i="868"/>
  <c r="AA123" i="868" s="1"/>
  <c r="Z121" i="868"/>
  <c r="Z123" i="868" s="1"/>
  <c r="Y121" i="868"/>
  <c r="Y123" i="868" s="1"/>
  <c r="X121" i="868"/>
  <c r="W121" i="868"/>
  <c r="W123" i="868" s="1"/>
  <c r="V121" i="868"/>
  <c r="V123" i="868" s="1"/>
  <c r="U121" i="868"/>
  <c r="U123" i="868" s="1"/>
  <c r="T121" i="868"/>
  <c r="S121" i="868"/>
  <c r="S123" i="868" s="1"/>
  <c r="R121" i="868"/>
  <c r="R123" i="868" s="1"/>
  <c r="Q121" i="868"/>
  <c r="Q123" i="868" s="1"/>
  <c r="AR120" i="868"/>
  <c r="AQ120" i="868"/>
  <c r="AP120" i="868"/>
  <c r="AO120" i="868"/>
  <c r="AN120" i="868"/>
  <c r="AM120" i="868"/>
  <c r="AL120" i="868"/>
  <c r="AK120" i="868"/>
  <c r="AJ120" i="868"/>
  <c r="AI120" i="868"/>
  <c r="AH120" i="868"/>
  <c r="AG120" i="868"/>
  <c r="AF120" i="868"/>
  <c r="AE120" i="868"/>
  <c r="AD120" i="868"/>
  <c r="AC120" i="868"/>
  <c r="AB120" i="868"/>
  <c r="AA120" i="868"/>
  <c r="Z120" i="868"/>
  <c r="Y120" i="868"/>
  <c r="X120" i="868"/>
  <c r="W120" i="868"/>
  <c r="V120" i="868"/>
  <c r="U120" i="868"/>
  <c r="T120" i="868"/>
  <c r="S120" i="868"/>
  <c r="R120" i="868"/>
  <c r="Q120" i="868"/>
  <c r="H120" i="868"/>
  <c r="AR112" i="868"/>
  <c r="AQ112" i="868"/>
  <c r="AP112" i="868"/>
  <c r="AO112" i="868"/>
  <c r="AN112" i="868"/>
  <c r="AM112" i="868"/>
  <c r="AL112" i="868"/>
  <c r="AK112" i="868"/>
  <c r="AJ112" i="868"/>
  <c r="AI112" i="868"/>
  <c r="AH112" i="868"/>
  <c r="AG112" i="868"/>
  <c r="AF112" i="868"/>
  <c r="AE112" i="868"/>
  <c r="AD112" i="868"/>
  <c r="AC112" i="868"/>
  <c r="AB112" i="868"/>
  <c r="AA112" i="868"/>
  <c r="Z112" i="868"/>
  <c r="Y112" i="868"/>
  <c r="X112" i="868"/>
  <c r="W112" i="868"/>
  <c r="V112" i="868"/>
  <c r="U112" i="868"/>
  <c r="T112" i="868"/>
  <c r="S112" i="868"/>
  <c r="R112" i="868"/>
  <c r="Q112" i="868"/>
  <c r="P112" i="868"/>
  <c r="O112" i="868"/>
  <c r="N112" i="868"/>
  <c r="M112" i="868"/>
  <c r="L112" i="868"/>
  <c r="K112" i="868"/>
  <c r="J112" i="868"/>
  <c r="I112" i="868"/>
  <c r="H112" i="868"/>
  <c r="G112" i="868"/>
  <c r="F112" i="868"/>
  <c r="E112" i="868"/>
  <c r="AC108" i="868"/>
  <c r="AR107" i="868"/>
  <c r="AQ107" i="868"/>
  <c r="AP107" i="868"/>
  <c r="AO107" i="868"/>
  <c r="AN107" i="868"/>
  <c r="AM107" i="868"/>
  <c r="AL107" i="868"/>
  <c r="AK107" i="868"/>
  <c r="AJ107" i="868"/>
  <c r="AI107" i="868"/>
  <c r="AH107" i="868"/>
  <c r="AG107" i="868"/>
  <c r="AF107" i="868"/>
  <c r="AE107" i="868"/>
  <c r="AD107" i="868"/>
  <c r="AC107" i="868"/>
  <c r="AB107" i="868"/>
  <c r="AA107" i="868"/>
  <c r="Z107" i="868"/>
  <c r="Y107" i="868"/>
  <c r="X107" i="868"/>
  <c r="W107" i="868"/>
  <c r="V107" i="868"/>
  <c r="U107" i="868"/>
  <c r="T107" i="868"/>
  <c r="S107" i="868"/>
  <c r="R107" i="868"/>
  <c r="Q107" i="868"/>
  <c r="AR106" i="868"/>
  <c r="AQ106" i="868"/>
  <c r="AP106" i="868"/>
  <c r="AP117" i="868" s="1"/>
  <c r="AO106" i="868"/>
  <c r="AN106" i="868"/>
  <c r="AM106" i="868"/>
  <c r="AL106" i="868"/>
  <c r="AL117" i="868" s="1"/>
  <c r="AK106" i="868"/>
  <c r="AJ106" i="868"/>
  <c r="AI106" i="868"/>
  <c r="AH106" i="868"/>
  <c r="AH117" i="868" s="1"/>
  <c r="AG106" i="868"/>
  <c r="AF106" i="868"/>
  <c r="AE106" i="868"/>
  <c r="AD106" i="868"/>
  <c r="AD117" i="868" s="1"/>
  <c r="AC106" i="868"/>
  <c r="AB106" i="868"/>
  <c r="AA106" i="868"/>
  <c r="Z106" i="868"/>
  <c r="Z117" i="868" s="1"/>
  <c r="Y106" i="868"/>
  <c r="X106" i="868"/>
  <c r="W106" i="868"/>
  <c r="V106" i="868"/>
  <c r="V117" i="868" s="1"/>
  <c r="U106" i="868"/>
  <c r="T106" i="868"/>
  <c r="S106" i="868"/>
  <c r="R106" i="868"/>
  <c r="R117" i="868" s="1"/>
  <c r="Q106" i="868"/>
  <c r="AR99" i="868"/>
  <c r="AR103" i="868" s="1"/>
  <c r="AQ99" i="868"/>
  <c r="AP99" i="868"/>
  <c r="AO99" i="868"/>
  <c r="AN99" i="868"/>
  <c r="AN103" i="868" s="1"/>
  <c r="AM99" i="868"/>
  <c r="AL99" i="868"/>
  <c r="AK99" i="868"/>
  <c r="AJ99" i="868"/>
  <c r="AJ103" i="868" s="1"/>
  <c r="AI99" i="868"/>
  <c r="AH99" i="868"/>
  <c r="AG99" i="868"/>
  <c r="AF99" i="868"/>
  <c r="AF103" i="868" s="1"/>
  <c r="AE99" i="868"/>
  <c r="AD99" i="868"/>
  <c r="AC99" i="868"/>
  <c r="AB99" i="868"/>
  <c r="AB103" i="868" s="1"/>
  <c r="AA99" i="868"/>
  <c r="Z99" i="868"/>
  <c r="Y99" i="868"/>
  <c r="X99" i="868"/>
  <c r="X103" i="868" s="1"/>
  <c r="W99" i="868"/>
  <c r="V99" i="868"/>
  <c r="U99" i="868"/>
  <c r="T99" i="868"/>
  <c r="T103" i="868" s="1"/>
  <c r="S99" i="868"/>
  <c r="R99" i="868"/>
  <c r="Q99" i="868"/>
  <c r="I99" i="868"/>
  <c r="I103" i="868" s="1"/>
  <c r="G99" i="868"/>
  <c r="G103" i="868" s="1"/>
  <c r="G111" i="868" s="1"/>
  <c r="AR97" i="868"/>
  <c r="AQ97" i="868"/>
  <c r="AP97" i="868"/>
  <c r="AO97" i="868"/>
  <c r="AN97" i="868"/>
  <c r="AM97" i="868"/>
  <c r="AL97" i="868"/>
  <c r="AK97" i="868"/>
  <c r="AJ97" i="868"/>
  <c r="AI97" i="868"/>
  <c r="AH97" i="868"/>
  <c r="AG97" i="868"/>
  <c r="AF97" i="868"/>
  <c r="AE97" i="868"/>
  <c r="AD97" i="868"/>
  <c r="AC97" i="868"/>
  <c r="AB97" i="868"/>
  <c r="AA97" i="868"/>
  <c r="Z97" i="868"/>
  <c r="Y97" i="868"/>
  <c r="X97" i="868"/>
  <c r="W97" i="868"/>
  <c r="V97" i="868"/>
  <c r="U97" i="868"/>
  <c r="T97" i="868"/>
  <c r="S97" i="868"/>
  <c r="R97" i="868"/>
  <c r="Q97" i="868"/>
  <c r="P97" i="868"/>
  <c r="O97" i="868"/>
  <c r="N97" i="868"/>
  <c r="M97" i="868"/>
  <c r="L97" i="868"/>
  <c r="K97" i="868"/>
  <c r="J97" i="868"/>
  <c r="I97" i="868"/>
  <c r="H97" i="868"/>
  <c r="G97" i="868"/>
  <c r="F97" i="868"/>
  <c r="E97" i="868"/>
  <c r="AR95" i="868"/>
  <c r="AR102" i="868" s="1"/>
  <c r="AQ95" i="868"/>
  <c r="AQ102" i="868" s="1"/>
  <c r="AP95" i="868"/>
  <c r="AP102" i="868" s="1"/>
  <c r="AO95" i="868"/>
  <c r="AO102" i="868" s="1"/>
  <c r="AN95" i="868"/>
  <c r="AN102" i="868" s="1"/>
  <c r="AM95" i="868"/>
  <c r="AM102" i="868" s="1"/>
  <c r="AL95" i="868"/>
  <c r="AL102" i="868" s="1"/>
  <c r="AK95" i="868"/>
  <c r="AK102" i="868" s="1"/>
  <c r="AJ95" i="868"/>
  <c r="AJ102" i="868" s="1"/>
  <c r="AI95" i="868"/>
  <c r="AI102" i="868" s="1"/>
  <c r="AH95" i="868"/>
  <c r="AH102" i="868" s="1"/>
  <c r="AG95" i="868"/>
  <c r="AG102" i="868" s="1"/>
  <c r="AF95" i="868"/>
  <c r="AF102" i="868" s="1"/>
  <c r="AE95" i="868"/>
  <c r="AE102" i="868" s="1"/>
  <c r="AD95" i="868"/>
  <c r="AD102" i="868" s="1"/>
  <c r="AC95" i="868"/>
  <c r="AC102" i="868" s="1"/>
  <c r="AB95" i="868"/>
  <c r="AB102" i="868" s="1"/>
  <c r="AA95" i="868"/>
  <c r="AA102" i="868" s="1"/>
  <c r="Z95" i="868"/>
  <c r="Z102" i="868" s="1"/>
  <c r="Y95" i="868"/>
  <c r="Y102" i="868" s="1"/>
  <c r="X95" i="868"/>
  <c r="X102" i="868" s="1"/>
  <c r="W95" i="868"/>
  <c r="W102" i="868" s="1"/>
  <c r="V95" i="868"/>
  <c r="V102" i="868" s="1"/>
  <c r="U95" i="868"/>
  <c r="U102" i="868" s="1"/>
  <c r="T95" i="868"/>
  <c r="T102" i="868" s="1"/>
  <c r="S95" i="868"/>
  <c r="S102" i="868" s="1"/>
  <c r="R95" i="868"/>
  <c r="R102" i="868" s="1"/>
  <c r="Q95" i="868"/>
  <c r="Q102" i="868" s="1"/>
  <c r="AR93" i="868"/>
  <c r="AR101" i="868" s="1"/>
  <c r="AQ93" i="868"/>
  <c r="AQ101" i="868" s="1"/>
  <c r="AP93" i="868"/>
  <c r="AP101" i="868" s="1"/>
  <c r="AO93" i="868"/>
  <c r="AO101" i="868" s="1"/>
  <c r="AN93" i="868"/>
  <c r="AN101" i="868" s="1"/>
  <c r="AM93" i="868"/>
  <c r="AM101" i="868" s="1"/>
  <c r="AL93" i="868"/>
  <c r="AL101" i="868" s="1"/>
  <c r="AK93" i="868"/>
  <c r="AK101" i="868" s="1"/>
  <c r="AJ93" i="868"/>
  <c r="AJ101" i="868" s="1"/>
  <c r="AI93" i="868"/>
  <c r="AI101" i="868" s="1"/>
  <c r="AH93" i="868"/>
  <c r="AH101" i="868" s="1"/>
  <c r="AG93" i="868"/>
  <c r="AG101" i="868" s="1"/>
  <c r="AF93" i="868"/>
  <c r="AF101" i="868" s="1"/>
  <c r="AE93" i="868"/>
  <c r="AE101" i="868" s="1"/>
  <c r="AD93" i="868"/>
  <c r="AD101" i="868" s="1"/>
  <c r="AC93" i="868"/>
  <c r="AC101" i="868" s="1"/>
  <c r="AB93" i="868"/>
  <c r="AB101" i="868" s="1"/>
  <c r="AA93" i="868"/>
  <c r="AA101" i="868" s="1"/>
  <c r="Z93" i="868"/>
  <c r="Z101" i="868" s="1"/>
  <c r="Y93" i="868"/>
  <c r="Y101" i="868" s="1"/>
  <c r="X93" i="868"/>
  <c r="X101" i="868" s="1"/>
  <c r="W93" i="868"/>
  <c r="W101" i="868" s="1"/>
  <c r="V93" i="868"/>
  <c r="V101" i="868" s="1"/>
  <c r="U93" i="868"/>
  <c r="U101" i="868" s="1"/>
  <c r="T93" i="868"/>
  <c r="T101" i="868" s="1"/>
  <c r="S93" i="868"/>
  <c r="S101" i="868" s="1"/>
  <c r="R93" i="868"/>
  <c r="R101" i="868" s="1"/>
  <c r="Q93" i="868"/>
  <c r="Q101" i="868" s="1"/>
  <c r="AR90" i="868"/>
  <c r="AQ90" i="868"/>
  <c r="AQ108" i="868" s="1"/>
  <c r="AP90" i="868"/>
  <c r="AO90" i="868"/>
  <c r="AO109" i="868" s="1"/>
  <c r="AN90" i="868"/>
  <c r="AM90" i="868"/>
  <c r="AM110" i="868" s="1"/>
  <c r="AL90" i="868"/>
  <c r="AK90" i="868"/>
  <c r="AK110" i="868" s="1"/>
  <c r="AJ90" i="868"/>
  <c r="AI90" i="868"/>
  <c r="AI110" i="868" s="1"/>
  <c r="AH90" i="868"/>
  <c r="AG90" i="868"/>
  <c r="AG110" i="868" s="1"/>
  <c r="AF90" i="868"/>
  <c r="AE90" i="868"/>
  <c r="AE110" i="868" s="1"/>
  <c r="AD90" i="868"/>
  <c r="AC90" i="868"/>
  <c r="AC110" i="868" s="1"/>
  <c r="AB90" i="868"/>
  <c r="AA90" i="868"/>
  <c r="AA110" i="868" s="1"/>
  <c r="Z90" i="868"/>
  <c r="Y90" i="868"/>
  <c r="Y109" i="868" s="1"/>
  <c r="X90" i="868"/>
  <c r="W90" i="868"/>
  <c r="W110" i="868" s="1"/>
  <c r="V90" i="868"/>
  <c r="U90" i="868"/>
  <c r="U110" i="868" s="1"/>
  <c r="T90" i="868"/>
  <c r="S90" i="868"/>
  <c r="S110" i="868" s="1"/>
  <c r="R90" i="868"/>
  <c r="Q90" i="868"/>
  <c r="Q109" i="868" s="1"/>
  <c r="P90" i="868"/>
  <c r="O90" i="868"/>
  <c r="O110" i="868" s="1"/>
  <c r="N90" i="868"/>
  <c r="M90" i="868"/>
  <c r="L90" i="868"/>
  <c r="K90" i="868"/>
  <c r="K110" i="868" s="1"/>
  <c r="J90" i="868"/>
  <c r="I90" i="868"/>
  <c r="I109" i="868" s="1"/>
  <c r="H90" i="868"/>
  <c r="G90" i="868"/>
  <c r="G110" i="868" s="1"/>
  <c r="F90" i="868"/>
  <c r="E90" i="868"/>
  <c r="E110" i="868" s="1"/>
  <c r="C73" i="868"/>
  <c r="D134" i="868" s="1"/>
  <c r="C67" i="868"/>
  <c r="D135" i="868" s="1"/>
  <c r="C46" i="868"/>
  <c r="I107" i="868" s="1"/>
  <c r="C40" i="868"/>
  <c r="C34" i="868"/>
  <c r="D133" i="868" s="1"/>
  <c r="C22" i="868"/>
  <c r="E95" i="868" s="1"/>
  <c r="E102" i="868" s="1"/>
  <c r="C21" i="868"/>
  <c r="N93" i="868" s="1"/>
  <c r="N101" i="868" s="1"/>
  <c r="C20" i="868"/>
  <c r="C14" i="868"/>
  <c r="N99" i="868" s="1"/>
  <c r="N103" i="868" s="1"/>
  <c r="C6" i="868"/>
  <c r="C5" i="868"/>
  <c r="A1" i="868"/>
  <c r="D136" i="865"/>
  <c r="AR129" i="865"/>
  <c r="AQ129" i="865"/>
  <c r="AP129" i="865"/>
  <c r="AO129" i="865"/>
  <c r="AN129" i="865"/>
  <c r="AM129" i="865"/>
  <c r="AL129" i="865"/>
  <c r="AK129" i="865"/>
  <c r="AJ129" i="865"/>
  <c r="AI129" i="865"/>
  <c r="AH129" i="865"/>
  <c r="AG129" i="865"/>
  <c r="AF129" i="865"/>
  <c r="AE129" i="865"/>
  <c r="AD129" i="865"/>
  <c r="AC129" i="865"/>
  <c r="AB129" i="865"/>
  <c r="AA129" i="865"/>
  <c r="Z129" i="865"/>
  <c r="Y129" i="865"/>
  <c r="X129" i="865"/>
  <c r="W129" i="865"/>
  <c r="V129" i="865"/>
  <c r="U129" i="865"/>
  <c r="T129" i="865"/>
  <c r="S129" i="865"/>
  <c r="R129" i="865"/>
  <c r="Q129" i="865"/>
  <c r="AR122" i="865"/>
  <c r="AQ122" i="865"/>
  <c r="AP122" i="865"/>
  <c r="AO122" i="865"/>
  <c r="AN122" i="865"/>
  <c r="AM122" i="865"/>
  <c r="AL122" i="865"/>
  <c r="AK122" i="865"/>
  <c r="AJ122" i="865"/>
  <c r="AI122" i="865"/>
  <c r="AH122" i="865"/>
  <c r="AG122" i="865"/>
  <c r="AF122" i="865"/>
  <c r="AE122" i="865"/>
  <c r="AD122" i="865"/>
  <c r="AC122" i="865"/>
  <c r="AB122" i="865"/>
  <c r="AA122" i="865"/>
  <c r="Z122" i="865"/>
  <c r="Y122" i="865"/>
  <c r="X122" i="865"/>
  <c r="W122" i="865"/>
  <c r="V122" i="865"/>
  <c r="U122" i="865"/>
  <c r="T122" i="865"/>
  <c r="S122" i="865"/>
  <c r="R122" i="865"/>
  <c r="Q122" i="865"/>
  <c r="AR121" i="865"/>
  <c r="AR123" i="865" s="1"/>
  <c r="AQ121" i="865"/>
  <c r="AQ123" i="865" s="1"/>
  <c r="AP121" i="865"/>
  <c r="AP123" i="865" s="1"/>
  <c r="AO121" i="865"/>
  <c r="AO123" i="865" s="1"/>
  <c r="AN121" i="865"/>
  <c r="AN123" i="865" s="1"/>
  <c r="AM121" i="865"/>
  <c r="AM123" i="865" s="1"/>
  <c r="AL121" i="865"/>
  <c r="AL123" i="865" s="1"/>
  <c r="AK121" i="865"/>
  <c r="AK123" i="865" s="1"/>
  <c r="AJ121" i="865"/>
  <c r="AJ123" i="865" s="1"/>
  <c r="AI121" i="865"/>
  <c r="AI123" i="865" s="1"/>
  <c r="AH121" i="865"/>
  <c r="AH123" i="865" s="1"/>
  <c r="AG121" i="865"/>
  <c r="AG123" i="865" s="1"/>
  <c r="AF121" i="865"/>
  <c r="AF123" i="865" s="1"/>
  <c r="AE121" i="865"/>
  <c r="AE123" i="865" s="1"/>
  <c r="AD121" i="865"/>
  <c r="AD123" i="865" s="1"/>
  <c r="AC121" i="865"/>
  <c r="AC123" i="865" s="1"/>
  <c r="AB121" i="865"/>
  <c r="AB123" i="865" s="1"/>
  <c r="AA121" i="865"/>
  <c r="AA123" i="865" s="1"/>
  <c r="Z121" i="865"/>
  <c r="Z123" i="865" s="1"/>
  <c r="Y121" i="865"/>
  <c r="Y123" i="865" s="1"/>
  <c r="X121" i="865"/>
  <c r="X123" i="865" s="1"/>
  <c r="W121" i="865"/>
  <c r="W123" i="865" s="1"/>
  <c r="V121" i="865"/>
  <c r="V123" i="865" s="1"/>
  <c r="U121" i="865"/>
  <c r="U123" i="865" s="1"/>
  <c r="T121" i="865"/>
  <c r="T123" i="865" s="1"/>
  <c r="S121" i="865"/>
  <c r="S123" i="865" s="1"/>
  <c r="R121" i="865"/>
  <c r="R123" i="865" s="1"/>
  <c r="Q121" i="865"/>
  <c r="Q123" i="865" s="1"/>
  <c r="AR120" i="865"/>
  <c r="AQ120" i="865"/>
  <c r="AP120" i="865"/>
  <c r="AO120" i="865"/>
  <c r="AN120" i="865"/>
  <c r="AM120" i="865"/>
  <c r="AL120" i="865"/>
  <c r="AK120" i="865"/>
  <c r="AJ120" i="865"/>
  <c r="AI120" i="865"/>
  <c r="AH120" i="865"/>
  <c r="AG120" i="865"/>
  <c r="AF120" i="865"/>
  <c r="AE120" i="865"/>
  <c r="AD120" i="865"/>
  <c r="AC120" i="865"/>
  <c r="AB120" i="865"/>
  <c r="AA120" i="865"/>
  <c r="Z120" i="865"/>
  <c r="Y120" i="865"/>
  <c r="X120" i="865"/>
  <c r="W120" i="865"/>
  <c r="V120" i="865"/>
  <c r="U120" i="865"/>
  <c r="T120" i="865"/>
  <c r="S120" i="865"/>
  <c r="R120" i="865"/>
  <c r="Q120" i="865"/>
  <c r="AR112" i="865"/>
  <c r="AQ112" i="865"/>
  <c r="AP112" i="865"/>
  <c r="AO112" i="865"/>
  <c r="AN112" i="865"/>
  <c r="AM112" i="865"/>
  <c r="AL112" i="865"/>
  <c r="AK112" i="865"/>
  <c r="AJ112" i="865"/>
  <c r="AI112" i="865"/>
  <c r="AH112" i="865"/>
  <c r="AG112" i="865"/>
  <c r="AF112" i="865"/>
  <c r="AE112" i="865"/>
  <c r="AD112" i="865"/>
  <c r="AC112" i="865"/>
  <c r="AB112" i="865"/>
  <c r="AA112" i="865"/>
  <c r="Z112" i="865"/>
  <c r="Y112" i="865"/>
  <c r="X112" i="865"/>
  <c r="W112" i="865"/>
  <c r="V112" i="865"/>
  <c r="U112" i="865"/>
  <c r="T112" i="865"/>
  <c r="S112" i="865"/>
  <c r="R112" i="865"/>
  <c r="Q112" i="865"/>
  <c r="P112" i="865"/>
  <c r="O112" i="865"/>
  <c r="N112" i="865"/>
  <c r="M112" i="865"/>
  <c r="L112" i="865"/>
  <c r="K112" i="865"/>
  <c r="J112" i="865"/>
  <c r="I112" i="865"/>
  <c r="H112" i="865"/>
  <c r="G112" i="865"/>
  <c r="F112" i="865"/>
  <c r="E112" i="865"/>
  <c r="AL108" i="865"/>
  <c r="V108" i="865"/>
  <c r="AR107" i="865"/>
  <c r="AQ107" i="865"/>
  <c r="AP107" i="865"/>
  <c r="AO107" i="865"/>
  <c r="AN107" i="865"/>
  <c r="AM107" i="865"/>
  <c r="AL107" i="865"/>
  <c r="AK107" i="865"/>
  <c r="AJ107" i="865"/>
  <c r="AI107" i="865"/>
  <c r="AH107" i="865"/>
  <c r="AG107" i="865"/>
  <c r="AF107" i="865"/>
  <c r="AE107" i="865"/>
  <c r="AD107" i="865"/>
  <c r="AC107" i="865"/>
  <c r="AB107" i="865"/>
  <c r="AA107" i="865"/>
  <c r="Z107" i="865"/>
  <c r="Y107" i="865"/>
  <c r="X107" i="865"/>
  <c r="W107" i="865"/>
  <c r="V107" i="865"/>
  <c r="U107" i="865"/>
  <c r="T107" i="865"/>
  <c r="S107" i="865"/>
  <c r="R107" i="865"/>
  <c r="Q107" i="865"/>
  <c r="AR106" i="865"/>
  <c r="AR117" i="865" s="1"/>
  <c r="AQ106" i="865"/>
  <c r="AP106" i="865"/>
  <c r="AP117" i="865" s="1"/>
  <c r="AO106" i="865"/>
  <c r="AN106" i="865"/>
  <c r="AN117" i="865" s="1"/>
  <c r="AM106" i="865"/>
  <c r="AL106" i="865"/>
  <c r="AL117" i="865" s="1"/>
  <c r="AK106" i="865"/>
  <c r="AJ106" i="865"/>
  <c r="AJ117" i="865" s="1"/>
  <c r="AI106" i="865"/>
  <c r="AH106" i="865"/>
  <c r="AH117" i="865" s="1"/>
  <c r="AG106" i="865"/>
  <c r="AF106" i="865"/>
  <c r="AF117" i="865" s="1"/>
  <c r="AE106" i="865"/>
  <c r="AD106" i="865"/>
  <c r="AD117" i="865" s="1"/>
  <c r="AC106" i="865"/>
  <c r="AB106" i="865"/>
  <c r="AB117" i="865" s="1"/>
  <c r="AA106" i="865"/>
  <c r="Z106" i="865"/>
  <c r="Z117" i="865" s="1"/>
  <c r="Y106" i="865"/>
  <c r="X106" i="865"/>
  <c r="X117" i="865" s="1"/>
  <c r="W106" i="865"/>
  <c r="V106" i="865"/>
  <c r="V117" i="865" s="1"/>
  <c r="U106" i="865"/>
  <c r="T106" i="865"/>
  <c r="T117" i="865" s="1"/>
  <c r="S106" i="865"/>
  <c r="R106" i="865"/>
  <c r="R117" i="865" s="1"/>
  <c r="Q106" i="865"/>
  <c r="AR99" i="865"/>
  <c r="AQ99" i="865"/>
  <c r="AP99" i="865"/>
  <c r="AO99" i="865"/>
  <c r="AN99" i="865"/>
  <c r="AM99" i="865"/>
  <c r="AL99" i="865"/>
  <c r="AK99" i="865"/>
  <c r="AJ99" i="865"/>
  <c r="AI99" i="865"/>
  <c r="AH99" i="865"/>
  <c r="AG99" i="865"/>
  <c r="AF99" i="865"/>
  <c r="AE99" i="865"/>
  <c r="AD99" i="865"/>
  <c r="AC99" i="865"/>
  <c r="AB99" i="865"/>
  <c r="AA99" i="865"/>
  <c r="Z99" i="865"/>
  <c r="Y99" i="865"/>
  <c r="X99" i="865"/>
  <c r="W99" i="865"/>
  <c r="V99" i="865"/>
  <c r="U99" i="865"/>
  <c r="T99" i="865"/>
  <c r="S99" i="865"/>
  <c r="R99" i="865"/>
  <c r="Q99" i="865"/>
  <c r="AR97" i="865"/>
  <c r="AQ97" i="865"/>
  <c r="AP97" i="865"/>
  <c r="AP103" i="865" s="1"/>
  <c r="AO97" i="865"/>
  <c r="AN97" i="865"/>
  <c r="AM97" i="865"/>
  <c r="AL97" i="865"/>
  <c r="AL103" i="865" s="1"/>
  <c r="AK97" i="865"/>
  <c r="AJ97" i="865"/>
  <c r="AI97" i="865"/>
  <c r="AH97" i="865"/>
  <c r="AH103" i="865" s="1"/>
  <c r="AG97" i="865"/>
  <c r="AF97" i="865"/>
  <c r="AE97" i="865"/>
  <c r="AD97" i="865"/>
  <c r="AD103" i="865" s="1"/>
  <c r="AC97" i="865"/>
  <c r="AB97" i="865"/>
  <c r="AA97" i="865"/>
  <c r="Z97" i="865"/>
  <c r="Z103" i="865" s="1"/>
  <c r="Y97" i="865"/>
  <c r="X97" i="865"/>
  <c r="W97" i="865"/>
  <c r="V97" i="865"/>
  <c r="V103" i="865" s="1"/>
  <c r="U97" i="865"/>
  <c r="T97" i="865"/>
  <c r="S97" i="865"/>
  <c r="R97" i="865"/>
  <c r="R103" i="865" s="1"/>
  <c r="Q97" i="865"/>
  <c r="P97" i="865"/>
  <c r="O97" i="865"/>
  <c r="N97" i="865"/>
  <c r="M97" i="865"/>
  <c r="L97" i="865"/>
  <c r="K97" i="865"/>
  <c r="J97" i="865"/>
  <c r="I97" i="865"/>
  <c r="H97" i="865"/>
  <c r="G97" i="865"/>
  <c r="F97" i="865"/>
  <c r="E97" i="865"/>
  <c r="AR95" i="865"/>
  <c r="AR102" i="865" s="1"/>
  <c r="AQ95" i="865"/>
  <c r="AQ102" i="865" s="1"/>
  <c r="AP95" i="865"/>
  <c r="AP102" i="865" s="1"/>
  <c r="AO95" i="865"/>
  <c r="AO102" i="865" s="1"/>
  <c r="AN95" i="865"/>
  <c r="AN102" i="865" s="1"/>
  <c r="AM95" i="865"/>
  <c r="AM102" i="865" s="1"/>
  <c r="AL95" i="865"/>
  <c r="AL102" i="865" s="1"/>
  <c r="AK95" i="865"/>
  <c r="AK102" i="865" s="1"/>
  <c r="AJ95" i="865"/>
  <c r="AJ102" i="865" s="1"/>
  <c r="AI95" i="865"/>
  <c r="AI102" i="865" s="1"/>
  <c r="AH95" i="865"/>
  <c r="AH102" i="865" s="1"/>
  <c r="AG95" i="865"/>
  <c r="AG102" i="865" s="1"/>
  <c r="AF95" i="865"/>
  <c r="AF102" i="865" s="1"/>
  <c r="AE95" i="865"/>
  <c r="AE102" i="865" s="1"/>
  <c r="AD95" i="865"/>
  <c r="AD102" i="865" s="1"/>
  <c r="AC95" i="865"/>
  <c r="AC102" i="865" s="1"/>
  <c r="AB95" i="865"/>
  <c r="AB102" i="865" s="1"/>
  <c r="AA95" i="865"/>
  <c r="AA102" i="865" s="1"/>
  <c r="Z95" i="865"/>
  <c r="Z102" i="865" s="1"/>
  <c r="Y95" i="865"/>
  <c r="Y102" i="865" s="1"/>
  <c r="X95" i="865"/>
  <c r="X102" i="865" s="1"/>
  <c r="W95" i="865"/>
  <c r="W102" i="865" s="1"/>
  <c r="V95" i="865"/>
  <c r="V102" i="865" s="1"/>
  <c r="U95" i="865"/>
  <c r="U102" i="865" s="1"/>
  <c r="T95" i="865"/>
  <c r="T102" i="865" s="1"/>
  <c r="S95" i="865"/>
  <c r="S102" i="865" s="1"/>
  <c r="R95" i="865"/>
  <c r="R102" i="865" s="1"/>
  <c r="Q95" i="865"/>
  <c r="Q102" i="865" s="1"/>
  <c r="AR93" i="865"/>
  <c r="AR101" i="865" s="1"/>
  <c r="AQ93" i="865"/>
  <c r="AQ101" i="865" s="1"/>
  <c r="AP93" i="865"/>
  <c r="AP101" i="865" s="1"/>
  <c r="AO93" i="865"/>
  <c r="AO101" i="865" s="1"/>
  <c r="AN93" i="865"/>
  <c r="AN101" i="865" s="1"/>
  <c r="AM93" i="865"/>
  <c r="AM101" i="865" s="1"/>
  <c r="AL93" i="865"/>
  <c r="AL101" i="865" s="1"/>
  <c r="AK93" i="865"/>
  <c r="AK101" i="865" s="1"/>
  <c r="AJ93" i="865"/>
  <c r="AJ101" i="865" s="1"/>
  <c r="AI93" i="865"/>
  <c r="AI101" i="865" s="1"/>
  <c r="AH93" i="865"/>
  <c r="AH101" i="865" s="1"/>
  <c r="AG93" i="865"/>
  <c r="AG101" i="865" s="1"/>
  <c r="AF93" i="865"/>
  <c r="AF101" i="865" s="1"/>
  <c r="AE93" i="865"/>
  <c r="AE101" i="865" s="1"/>
  <c r="AD93" i="865"/>
  <c r="AD101" i="865" s="1"/>
  <c r="AC93" i="865"/>
  <c r="AC101" i="865" s="1"/>
  <c r="AB93" i="865"/>
  <c r="AB101" i="865" s="1"/>
  <c r="AA93" i="865"/>
  <c r="AA101" i="865" s="1"/>
  <c r="Z93" i="865"/>
  <c r="Z101" i="865" s="1"/>
  <c r="Y93" i="865"/>
  <c r="Y101" i="865" s="1"/>
  <c r="X93" i="865"/>
  <c r="X101" i="865" s="1"/>
  <c r="W93" i="865"/>
  <c r="W101" i="865" s="1"/>
  <c r="V93" i="865"/>
  <c r="V101" i="865" s="1"/>
  <c r="U93" i="865"/>
  <c r="U101" i="865" s="1"/>
  <c r="T93" i="865"/>
  <c r="T101" i="865" s="1"/>
  <c r="S93" i="865"/>
  <c r="S101" i="865" s="1"/>
  <c r="R93" i="865"/>
  <c r="R101" i="865" s="1"/>
  <c r="Q93" i="865"/>
  <c r="Q101" i="865" s="1"/>
  <c r="J93" i="865"/>
  <c r="J101" i="865" s="1"/>
  <c r="AR90" i="865"/>
  <c r="AR108" i="865" s="1"/>
  <c r="AQ90" i="865"/>
  <c r="AP90" i="865"/>
  <c r="AP110" i="865" s="1"/>
  <c r="AO90" i="865"/>
  <c r="AN90" i="865"/>
  <c r="AN109" i="865" s="1"/>
  <c r="AM90" i="865"/>
  <c r="AL90" i="865"/>
  <c r="AL110" i="865" s="1"/>
  <c r="AK90" i="865"/>
  <c r="AJ90" i="865"/>
  <c r="AI90" i="865"/>
  <c r="AH90" i="865"/>
  <c r="AH110" i="865" s="1"/>
  <c r="AG90" i="865"/>
  <c r="AF90" i="865"/>
  <c r="AF110" i="865" s="1"/>
  <c r="AE90" i="865"/>
  <c r="AD90" i="865"/>
  <c r="AD110" i="865" s="1"/>
  <c r="AC90" i="865"/>
  <c r="AB90" i="865"/>
  <c r="AB108" i="865" s="1"/>
  <c r="AA90" i="865"/>
  <c r="Z90" i="865"/>
  <c r="Z110" i="865" s="1"/>
  <c r="Y90" i="865"/>
  <c r="X90" i="865"/>
  <c r="X109" i="865" s="1"/>
  <c r="W90" i="865"/>
  <c r="V90" i="865"/>
  <c r="V110" i="865" s="1"/>
  <c r="U90" i="865"/>
  <c r="T90" i="865"/>
  <c r="S90" i="865"/>
  <c r="R90" i="865"/>
  <c r="R110" i="865" s="1"/>
  <c r="Q90" i="865"/>
  <c r="P90" i="865"/>
  <c r="P107" i="865" s="1"/>
  <c r="O90" i="865"/>
  <c r="N90" i="865"/>
  <c r="N108" i="865" s="1"/>
  <c r="M90" i="865"/>
  <c r="L90" i="865"/>
  <c r="L108" i="865" s="1"/>
  <c r="K90" i="865"/>
  <c r="J90" i="865"/>
  <c r="J110" i="865" s="1"/>
  <c r="I90" i="865"/>
  <c r="H90" i="865"/>
  <c r="H107" i="865" s="1"/>
  <c r="G90" i="865"/>
  <c r="F90" i="865"/>
  <c r="F110" i="865" s="1"/>
  <c r="E90" i="865"/>
  <c r="C73" i="865"/>
  <c r="D134" i="865" s="1"/>
  <c r="C67" i="865"/>
  <c r="C46" i="865"/>
  <c r="C40" i="865"/>
  <c r="C34" i="865"/>
  <c r="D133" i="865" s="1"/>
  <c r="C22" i="865"/>
  <c r="O95" i="865" s="1"/>
  <c r="O102" i="865" s="1"/>
  <c r="C21" i="865"/>
  <c r="H93" i="865" s="1"/>
  <c r="H101" i="865" s="1"/>
  <c r="C20" i="865"/>
  <c r="C14" i="865"/>
  <c r="P99" i="865" s="1"/>
  <c r="P103" i="865" s="1"/>
  <c r="C6" i="865"/>
  <c r="C5" i="865"/>
  <c r="A1" i="865"/>
  <c r="D136" i="864"/>
  <c r="AR129" i="864"/>
  <c r="AQ129" i="864"/>
  <c r="AP129" i="864"/>
  <c r="AO129" i="864"/>
  <c r="AN129" i="864"/>
  <c r="AM129" i="864"/>
  <c r="AL129" i="864"/>
  <c r="AK129" i="864"/>
  <c r="AJ129" i="864"/>
  <c r="AI129" i="864"/>
  <c r="AH129" i="864"/>
  <c r="AG129" i="864"/>
  <c r="AF129" i="864"/>
  <c r="AE129" i="864"/>
  <c r="AD129" i="864"/>
  <c r="AC129" i="864"/>
  <c r="AB129" i="864"/>
  <c r="AA129" i="864"/>
  <c r="Z129" i="864"/>
  <c r="Y129" i="864"/>
  <c r="X129" i="864"/>
  <c r="W129" i="864"/>
  <c r="V129" i="864"/>
  <c r="U129" i="864"/>
  <c r="T129" i="864"/>
  <c r="S129" i="864"/>
  <c r="R129" i="864"/>
  <c r="Q129" i="864"/>
  <c r="AR122" i="864"/>
  <c r="AQ122" i="864"/>
  <c r="AP122" i="864"/>
  <c r="AO122" i="864"/>
  <c r="AN122" i="864"/>
  <c r="AM122" i="864"/>
  <c r="AL122" i="864"/>
  <c r="AK122" i="864"/>
  <c r="AJ122" i="864"/>
  <c r="AI122" i="864"/>
  <c r="AH122" i="864"/>
  <c r="AG122" i="864"/>
  <c r="AF122" i="864"/>
  <c r="AE122" i="864"/>
  <c r="AD122" i="864"/>
  <c r="AC122" i="864"/>
  <c r="AB122" i="864"/>
  <c r="AA122" i="864"/>
  <c r="Z122" i="864"/>
  <c r="Y122" i="864"/>
  <c r="X122" i="864"/>
  <c r="W122" i="864"/>
  <c r="V122" i="864"/>
  <c r="U122" i="864"/>
  <c r="T122" i="864"/>
  <c r="S122" i="864"/>
  <c r="R122" i="864"/>
  <c r="Q122" i="864"/>
  <c r="AR121" i="864"/>
  <c r="AR123" i="864" s="1"/>
  <c r="AQ121" i="864"/>
  <c r="AQ123" i="864" s="1"/>
  <c r="AP121" i="864"/>
  <c r="AP123" i="864" s="1"/>
  <c r="AO121" i="864"/>
  <c r="AO123" i="864" s="1"/>
  <c r="AN121" i="864"/>
  <c r="AN123" i="864" s="1"/>
  <c r="AM121" i="864"/>
  <c r="AM123" i="864" s="1"/>
  <c r="AL121" i="864"/>
  <c r="AL123" i="864" s="1"/>
  <c r="AK121" i="864"/>
  <c r="AJ121" i="864"/>
  <c r="AJ123" i="864" s="1"/>
  <c r="AI121" i="864"/>
  <c r="AI123" i="864" s="1"/>
  <c r="AH121" i="864"/>
  <c r="AH123" i="864" s="1"/>
  <c r="AG121" i="864"/>
  <c r="AG123" i="864" s="1"/>
  <c r="AF121" i="864"/>
  <c r="AF123" i="864" s="1"/>
  <c r="AE121" i="864"/>
  <c r="AE123" i="864" s="1"/>
  <c r="AD121" i="864"/>
  <c r="AD123" i="864" s="1"/>
  <c r="AC121" i="864"/>
  <c r="AC123" i="864" s="1"/>
  <c r="AB121" i="864"/>
  <c r="AB123" i="864" s="1"/>
  <c r="AA121" i="864"/>
  <c r="AA123" i="864" s="1"/>
  <c r="Z121" i="864"/>
  <c r="Z123" i="864" s="1"/>
  <c r="Y121" i="864"/>
  <c r="Y123" i="864" s="1"/>
  <c r="X121" i="864"/>
  <c r="X123" i="864" s="1"/>
  <c r="W121" i="864"/>
  <c r="W123" i="864" s="1"/>
  <c r="V121" i="864"/>
  <c r="V123" i="864" s="1"/>
  <c r="U121" i="864"/>
  <c r="T121" i="864"/>
  <c r="T123" i="864" s="1"/>
  <c r="S121" i="864"/>
  <c r="S123" i="864" s="1"/>
  <c r="R121" i="864"/>
  <c r="R123" i="864" s="1"/>
  <c r="Q121" i="864"/>
  <c r="Q123" i="864" s="1"/>
  <c r="AR120" i="864"/>
  <c r="AQ120" i="864"/>
  <c r="AP120" i="864"/>
  <c r="AO120" i="864"/>
  <c r="AN120" i="864"/>
  <c r="AM120" i="864"/>
  <c r="AL120" i="864"/>
  <c r="AK120" i="864"/>
  <c r="AJ120" i="864"/>
  <c r="AI120" i="864"/>
  <c r="AH120" i="864"/>
  <c r="AG120" i="864"/>
  <c r="AF120" i="864"/>
  <c r="AE120" i="864"/>
  <c r="AD120" i="864"/>
  <c r="AC120" i="864"/>
  <c r="AB120" i="864"/>
  <c r="AA120" i="864"/>
  <c r="Z120" i="864"/>
  <c r="Y120" i="864"/>
  <c r="X120" i="864"/>
  <c r="W120" i="864"/>
  <c r="V120" i="864"/>
  <c r="U120" i="864"/>
  <c r="T120" i="864"/>
  <c r="S120" i="864"/>
  <c r="R120" i="864"/>
  <c r="Q120" i="864"/>
  <c r="AR112" i="864"/>
  <c r="AQ112" i="864"/>
  <c r="AP112" i="864"/>
  <c r="AO112" i="864"/>
  <c r="AN112" i="864"/>
  <c r="AM112" i="864"/>
  <c r="AL112" i="864"/>
  <c r="AK112" i="864"/>
  <c r="AJ112" i="864"/>
  <c r="AI112" i="864"/>
  <c r="AH112" i="864"/>
  <c r="AG112" i="864"/>
  <c r="AF112" i="864"/>
  <c r="AE112" i="864"/>
  <c r="AD112" i="864"/>
  <c r="AC112" i="864"/>
  <c r="AB112" i="864"/>
  <c r="AA112" i="864"/>
  <c r="Z112" i="864"/>
  <c r="Y112" i="864"/>
  <c r="X112" i="864"/>
  <c r="W112" i="864"/>
  <c r="V112" i="864"/>
  <c r="U112" i="864"/>
  <c r="T112" i="864"/>
  <c r="S112" i="864"/>
  <c r="R112" i="864"/>
  <c r="Q112" i="864"/>
  <c r="P112" i="864"/>
  <c r="O112" i="864"/>
  <c r="N112" i="864"/>
  <c r="M112" i="864"/>
  <c r="L112" i="864"/>
  <c r="K112" i="864"/>
  <c r="J112" i="864"/>
  <c r="I112" i="864"/>
  <c r="H112" i="864"/>
  <c r="G112" i="864"/>
  <c r="F112" i="864"/>
  <c r="E112" i="864"/>
  <c r="AD110" i="864"/>
  <c r="N110" i="864"/>
  <c r="AL109" i="864"/>
  <c r="V109" i="864"/>
  <c r="F109" i="864"/>
  <c r="AD108" i="864"/>
  <c r="N108" i="864"/>
  <c r="AR107" i="864"/>
  <c r="AQ107" i="864"/>
  <c r="AP107" i="864"/>
  <c r="AO107" i="864"/>
  <c r="AN107" i="864"/>
  <c r="AM107" i="864"/>
  <c r="AL107" i="864"/>
  <c r="AK107" i="864"/>
  <c r="AJ107" i="864"/>
  <c r="AI107" i="864"/>
  <c r="AH107" i="864"/>
  <c r="AG107" i="864"/>
  <c r="AF107" i="864"/>
  <c r="AE107" i="864"/>
  <c r="AD107" i="864"/>
  <c r="AC107" i="864"/>
  <c r="AB107" i="864"/>
  <c r="AA107" i="864"/>
  <c r="Z107" i="864"/>
  <c r="Y107" i="864"/>
  <c r="X107" i="864"/>
  <c r="W107" i="864"/>
  <c r="V107" i="864"/>
  <c r="U107" i="864"/>
  <c r="T107" i="864"/>
  <c r="S107" i="864"/>
  <c r="R107" i="864"/>
  <c r="Q107" i="864"/>
  <c r="AR106" i="864"/>
  <c r="AR117" i="864" s="1"/>
  <c r="AQ106" i="864"/>
  <c r="AQ117" i="864" s="1"/>
  <c r="AP106" i="864"/>
  <c r="AO106" i="864"/>
  <c r="AO117" i="864" s="1"/>
  <c r="AN106" i="864"/>
  <c r="AN117" i="864" s="1"/>
  <c r="AM106" i="864"/>
  <c r="AM117" i="864" s="1"/>
  <c r="AL106" i="864"/>
  <c r="AK106" i="864"/>
  <c r="AK117" i="864" s="1"/>
  <c r="AJ106" i="864"/>
  <c r="AJ117" i="864" s="1"/>
  <c r="AI106" i="864"/>
  <c r="AI117" i="864" s="1"/>
  <c r="AH106" i="864"/>
  <c r="AG106" i="864"/>
  <c r="AG117" i="864" s="1"/>
  <c r="AF106" i="864"/>
  <c r="AF117" i="864" s="1"/>
  <c r="AE106" i="864"/>
  <c r="AE117" i="864" s="1"/>
  <c r="AD106" i="864"/>
  <c r="AC106" i="864"/>
  <c r="AC117" i="864" s="1"/>
  <c r="AB106" i="864"/>
  <c r="AB117" i="864" s="1"/>
  <c r="AA106" i="864"/>
  <c r="AA117" i="864" s="1"/>
  <c r="Z106" i="864"/>
  <c r="Y106" i="864"/>
  <c r="Y117" i="864" s="1"/>
  <c r="X106" i="864"/>
  <c r="X117" i="864" s="1"/>
  <c r="W106" i="864"/>
  <c r="W117" i="864" s="1"/>
  <c r="V106" i="864"/>
  <c r="V117" i="864" s="1"/>
  <c r="U106" i="864"/>
  <c r="U117" i="864" s="1"/>
  <c r="T106" i="864"/>
  <c r="T117" i="864" s="1"/>
  <c r="S106" i="864"/>
  <c r="S117" i="864" s="1"/>
  <c r="R106" i="864"/>
  <c r="Q106" i="864"/>
  <c r="Q117" i="864" s="1"/>
  <c r="AR99" i="864"/>
  <c r="AQ99" i="864"/>
  <c r="AP99" i="864"/>
  <c r="AO99" i="864"/>
  <c r="AN99" i="864"/>
  <c r="AM99" i="864"/>
  <c r="AL99" i="864"/>
  <c r="AK99" i="864"/>
  <c r="AJ99" i="864"/>
  <c r="AI99" i="864"/>
  <c r="AH99" i="864"/>
  <c r="AG99" i="864"/>
  <c r="AF99" i="864"/>
  <c r="AE99" i="864"/>
  <c r="AD99" i="864"/>
  <c r="AC99" i="864"/>
  <c r="AB99" i="864"/>
  <c r="AA99" i="864"/>
  <c r="Z99" i="864"/>
  <c r="Y99" i="864"/>
  <c r="X99" i="864"/>
  <c r="W99" i="864"/>
  <c r="V99" i="864"/>
  <c r="U99" i="864"/>
  <c r="T99" i="864"/>
  <c r="S99" i="864"/>
  <c r="R99" i="864"/>
  <c r="Q99" i="864"/>
  <c r="AR97" i="864"/>
  <c r="AQ97" i="864"/>
  <c r="AP97" i="864"/>
  <c r="AO97" i="864"/>
  <c r="AN97" i="864"/>
  <c r="AN103" i="864" s="1"/>
  <c r="AM97" i="864"/>
  <c r="AL97" i="864"/>
  <c r="AK97" i="864"/>
  <c r="AJ97" i="864"/>
  <c r="AI97" i="864"/>
  <c r="AH97" i="864"/>
  <c r="AG97" i="864"/>
  <c r="AF97" i="864"/>
  <c r="AF103" i="864" s="1"/>
  <c r="AE97" i="864"/>
  <c r="AD97" i="864"/>
  <c r="AC97" i="864"/>
  <c r="AB97" i="864"/>
  <c r="AA97" i="864"/>
  <c r="Z97" i="864"/>
  <c r="Y97" i="864"/>
  <c r="X97" i="864"/>
  <c r="X103" i="864" s="1"/>
  <c r="W97" i="864"/>
  <c r="V97" i="864"/>
  <c r="U97" i="864"/>
  <c r="T97" i="864"/>
  <c r="S97" i="864"/>
  <c r="R97" i="864"/>
  <c r="Q97" i="864"/>
  <c r="P97" i="864"/>
  <c r="O97" i="864"/>
  <c r="N97" i="864"/>
  <c r="M97" i="864"/>
  <c r="L97" i="864"/>
  <c r="K97" i="864"/>
  <c r="J97" i="864"/>
  <c r="I97" i="864"/>
  <c r="H97" i="864"/>
  <c r="G97" i="864"/>
  <c r="F97" i="864"/>
  <c r="E97" i="864"/>
  <c r="AR95" i="864"/>
  <c r="AR102" i="864" s="1"/>
  <c r="AQ95" i="864"/>
  <c r="AQ102" i="864" s="1"/>
  <c r="AP95" i="864"/>
  <c r="AP102" i="864" s="1"/>
  <c r="AO95" i="864"/>
  <c r="AO102" i="864" s="1"/>
  <c r="AN95" i="864"/>
  <c r="AN102" i="864" s="1"/>
  <c r="AM95" i="864"/>
  <c r="AM102" i="864" s="1"/>
  <c r="AL95" i="864"/>
  <c r="AL102" i="864" s="1"/>
  <c r="AK95" i="864"/>
  <c r="AK102" i="864" s="1"/>
  <c r="AJ95" i="864"/>
  <c r="AJ102" i="864" s="1"/>
  <c r="AI95" i="864"/>
  <c r="AI102" i="864" s="1"/>
  <c r="AH95" i="864"/>
  <c r="AH102" i="864" s="1"/>
  <c r="AG95" i="864"/>
  <c r="AG102" i="864" s="1"/>
  <c r="AF95" i="864"/>
  <c r="AF102" i="864" s="1"/>
  <c r="AE95" i="864"/>
  <c r="AE102" i="864" s="1"/>
  <c r="AD95" i="864"/>
  <c r="AD102" i="864" s="1"/>
  <c r="AC95" i="864"/>
  <c r="AC102" i="864" s="1"/>
  <c r="AB95" i="864"/>
  <c r="AB102" i="864" s="1"/>
  <c r="AA95" i="864"/>
  <c r="AA102" i="864" s="1"/>
  <c r="Z95" i="864"/>
  <c r="Z102" i="864" s="1"/>
  <c r="Y95" i="864"/>
  <c r="Y102" i="864" s="1"/>
  <c r="X95" i="864"/>
  <c r="X102" i="864" s="1"/>
  <c r="W95" i="864"/>
  <c r="W102" i="864" s="1"/>
  <c r="V95" i="864"/>
  <c r="V102" i="864" s="1"/>
  <c r="U95" i="864"/>
  <c r="U102" i="864" s="1"/>
  <c r="T95" i="864"/>
  <c r="T102" i="864" s="1"/>
  <c r="S95" i="864"/>
  <c r="S102" i="864" s="1"/>
  <c r="R95" i="864"/>
  <c r="R102" i="864" s="1"/>
  <c r="Q95" i="864"/>
  <c r="Q102" i="864" s="1"/>
  <c r="AR93" i="864"/>
  <c r="AR101" i="864" s="1"/>
  <c r="AQ93" i="864"/>
  <c r="AQ101" i="864" s="1"/>
  <c r="AP93" i="864"/>
  <c r="AP101" i="864" s="1"/>
  <c r="AO93" i="864"/>
  <c r="AO101" i="864" s="1"/>
  <c r="AN93" i="864"/>
  <c r="AN101" i="864" s="1"/>
  <c r="AM93" i="864"/>
  <c r="AM101" i="864" s="1"/>
  <c r="AL93" i="864"/>
  <c r="AL101" i="864" s="1"/>
  <c r="AK93" i="864"/>
  <c r="AK101" i="864" s="1"/>
  <c r="AJ93" i="864"/>
  <c r="AJ101" i="864" s="1"/>
  <c r="AI93" i="864"/>
  <c r="AI101" i="864" s="1"/>
  <c r="AH93" i="864"/>
  <c r="AH101" i="864" s="1"/>
  <c r="AG93" i="864"/>
  <c r="AG101" i="864" s="1"/>
  <c r="AF93" i="864"/>
  <c r="AF101" i="864" s="1"/>
  <c r="AE93" i="864"/>
  <c r="AE101" i="864" s="1"/>
  <c r="AD93" i="864"/>
  <c r="AD101" i="864" s="1"/>
  <c r="AC93" i="864"/>
  <c r="AC101" i="864" s="1"/>
  <c r="AB93" i="864"/>
  <c r="AB101" i="864" s="1"/>
  <c r="AA93" i="864"/>
  <c r="AA101" i="864" s="1"/>
  <c r="Z93" i="864"/>
  <c r="Z101" i="864" s="1"/>
  <c r="Y93" i="864"/>
  <c r="Y101" i="864" s="1"/>
  <c r="X93" i="864"/>
  <c r="X101" i="864" s="1"/>
  <c r="X104" i="864" s="1"/>
  <c r="W93" i="864"/>
  <c r="W101" i="864" s="1"/>
  <c r="V93" i="864"/>
  <c r="V101" i="864" s="1"/>
  <c r="U93" i="864"/>
  <c r="U101" i="864" s="1"/>
  <c r="T93" i="864"/>
  <c r="T101" i="864" s="1"/>
  <c r="S93" i="864"/>
  <c r="S101" i="864" s="1"/>
  <c r="R93" i="864"/>
  <c r="R101" i="864" s="1"/>
  <c r="Q93" i="864"/>
  <c r="Q101" i="864" s="1"/>
  <c r="AR90" i="864"/>
  <c r="AQ90" i="864"/>
  <c r="AP90" i="864"/>
  <c r="AP110" i="864" s="1"/>
  <c r="AO90" i="864"/>
  <c r="AN90" i="864"/>
  <c r="AN110" i="864" s="1"/>
  <c r="AM90" i="864"/>
  <c r="AL90" i="864"/>
  <c r="AL110" i="864" s="1"/>
  <c r="AK90" i="864"/>
  <c r="AJ90" i="864"/>
  <c r="AI90" i="864"/>
  <c r="AH90" i="864"/>
  <c r="AH110" i="864" s="1"/>
  <c r="AG90" i="864"/>
  <c r="AF90" i="864"/>
  <c r="AF110" i="864" s="1"/>
  <c r="AE90" i="864"/>
  <c r="AD90" i="864"/>
  <c r="AD109" i="864" s="1"/>
  <c r="AC90" i="864"/>
  <c r="AB90" i="864"/>
  <c r="AA90" i="864"/>
  <c r="Z90" i="864"/>
  <c r="Z110" i="864" s="1"/>
  <c r="Y90" i="864"/>
  <c r="X90" i="864"/>
  <c r="X110" i="864" s="1"/>
  <c r="W90" i="864"/>
  <c r="V90" i="864"/>
  <c r="V110" i="864" s="1"/>
  <c r="U90" i="864"/>
  <c r="T90" i="864"/>
  <c r="S90" i="864"/>
  <c r="R90" i="864"/>
  <c r="R110" i="864" s="1"/>
  <c r="Q90" i="864"/>
  <c r="P90" i="864"/>
  <c r="P110" i="864" s="1"/>
  <c r="O90" i="864"/>
  <c r="N90" i="864"/>
  <c r="N109" i="864" s="1"/>
  <c r="M90" i="864"/>
  <c r="L90" i="864"/>
  <c r="K90" i="864"/>
  <c r="J90" i="864"/>
  <c r="J110" i="864" s="1"/>
  <c r="I90" i="864"/>
  <c r="H90" i="864"/>
  <c r="H110" i="864" s="1"/>
  <c r="G90" i="864"/>
  <c r="F90" i="864"/>
  <c r="F110" i="864" s="1"/>
  <c r="E90" i="864"/>
  <c r="C73" i="864"/>
  <c r="D134" i="864" s="1"/>
  <c r="C67" i="864"/>
  <c r="C46" i="864"/>
  <c r="N107" i="864" s="1"/>
  <c r="C40" i="864"/>
  <c r="C34" i="864"/>
  <c r="D133" i="864" s="1"/>
  <c r="D91" i="864" s="1"/>
  <c r="C22" i="864"/>
  <c r="M95" i="864" s="1"/>
  <c r="M102" i="864" s="1"/>
  <c r="C21" i="864"/>
  <c r="J93" i="864" s="1"/>
  <c r="J101" i="864" s="1"/>
  <c r="C20" i="864"/>
  <c r="C14" i="864"/>
  <c r="L99" i="864" s="1"/>
  <c r="L103" i="864" s="1"/>
  <c r="C6" i="864"/>
  <c r="C5" i="864"/>
  <c r="A1" i="864"/>
  <c r="D136" i="863"/>
  <c r="AR129" i="863"/>
  <c r="AQ129" i="863"/>
  <c r="AP129" i="863"/>
  <c r="AO129" i="863"/>
  <c r="AN129" i="863"/>
  <c r="AM129" i="863"/>
  <c r="AL129" i="863"/>
  <c r="AK129" i="863"/>
  <c r="AJ129" i="863"/>
  <c r="AI129" i="863"/>
  <c r="AH129" i="863"/>
  <c r="AG129" i="863"/>
  <c r="AF129" i="863"/>
  <c r="AE129" i="863"/>
  <c r="AD129" i="863"/>
  <c r="AC129" i="863"/>
  <c r="AB129" i="863"/>
  <c r="AA129" i="863"/>
  <c r="Z129" i="863"/>
  <c r="Y129" i="863"/>
  <c r="X129" i="863"/>
  <c r="W129" i="863"/>
  <c r="V129" i="863"/>
  <c r="U129" i="863"/>
  <c r="T129" i="863"/>
  <c r="S129" i="863"/>
  <c r="R129" i="863"/>
  <c r="Q129" i="863"/>
  <c r="AR122" i="863"/>
  <c r="AQ122" i="863"/>
  <c r="AP122" i="863"/>
  <c r="AO122" i="863"/>
  <c r="AN122" i="863"/>
  <c r="AM122" i="863"/>
  <c r="AL122" i="863"/>
  <c r="AK122" i="863"/>
  <c r="AJ122" i="863"/>
  <c r="AI122" i="863"/>
  <c r="AH122" i="863"/>
  <c r="AG122" i="863"/>
  <c r="AF122" i="863"/>
  <c r="AE122" i="863"/>
  <c r="AD122" i="863"/>
  <c r="AC122" i="863"/>
  <c r="AB122" i="863"/>
  <c r="AA122" i="863"/>
  <c r="Z122" i="863"/>
  <c r="Y122" i="863"/>
  <c r="X122" i="863"/>
  <c r="W122" i="863"/>
  <c r="V122" i="863"/>
  <c r="U122" i="863"/>
  <c r="T122" i="863"/>
  <c r="S122" i="863"/>
  <c r="R122" i="863"/>
  <c r="Q122" i="863"/>
  <c r="AR121" i="863"/>
  <c r="AR123" i="863" s="1"/>
  <c r="AQ121" i="863"/>
  <c r="AQ123" i="863" s="1"/>
  <c r="AP121" i="863"/>
  <c r="AP123" i="863" s="1"/>
  <c r="AO121" i="863"/>
  <c r="AO123" i="863" s="1"/>
  <c r="AN121" i="863"/>
  <c r="AN123" i="863" s="1"/>
  <c r="AM121" i="863"/>
  <c r="AM123" i="863" s="1"/>
  <c r="AL121" i="863"/>
  <c r="AL123" i="863" s="1"/>
  <c r="AK121" i="863"/>
  <c r="AK123" i="863" s="1"/>
  <c r="AJ121" i="863"/>
  <c r="AI121" i="863"/>
  <c r="AI123" i="863" s="1"/>
  <c r="AH121" i="863"/>
  <c r="AH123" i="863" s="1"/>
  <c r="AG121" i="863"/>
  <c r="AG123" i="863" s="1"/>
  <c r="AF121" i="863"/>
  <c r="AF123" i="863" s="1"/>
  <c r="AE121" i="863"/>
  <c r="AE123" i="863" s="1"/>
  <c r="AD121" i="863"/>
  <c r="AD123" i="863" s="1"/>
  <c r="AC121" i="863"/>
  <c r="AC123" i="863" s="1"/>
  <c r="AB121" i="863"/>
  <c r="AB123" i="863" s="1"/>
  <c r="AA121" i="863"/>
  <c r="AA123" i="863" s="1"/>
  <c r="Z121" i="863"/>
  <c r="Z123" i="863" s="1"/>
  <c r="Y121" i="863"/>
  <c r="Y123" i="863" s="1"/>
  <c r="X121" i="863"/>
  <c r="X123" i="863" s="1"/>
  <c r="W121" i="863"/>
  <c r="W123" i="863" s="1"/>
  <c r="V121" i="863"/>
  <c r="V123" i="863" s="1"/>
  <c r="U121" i="863"/>
  <c r="U123" i="863" s="1"/>
  <c r="T121" i="863"/>
  <c r="S121" i="863"/>
  <c r="S123" i="863" s="1"/>
  <c r="R121" i="863"/>
  <c r="R123" i="863" s="1"/>
  <c r="Q121" i="863"/>
  <c r="Q123" i="863" s="1"/>
  <c r="AR120" i="863"/>
  <c r="AQ120" i="863"/>
  <c r="AP120" i="863"/>
  <c r="AO120" i="863"/>
  <c r="AN120" i="863"/>
  <c r="AM120" i="863"/>
  <c r="AL120" i="863"/>
  <c r="AK120" i="863"/>
  <c r="AJ120" i="863"/>
  <c r="AI120" i="863"/>
  <c r="AH120" i="863"/>
  <c r="AG120" i="863"/>
  <c r="AF120" i="863"/>
  <c r="AE120" i="863"/>
  <c r="AD120" i="863"/>
  <c r="AC120" i="863"/>
  <c r="AB120" i="863"/>
  <c r="AA120" i="863"/>
  <c r="Z120" i="863"/>
  <c r="Y120" i="863"/>
  <c r="X120" i="863"/>
  <c r="W120" i="863"/>
  <c r="V120" i="863"/>
  <c r="U120" i="863"/>
  <c r="T120" i="863"/>
  <c r="S120" i="863"/>
  <c r="R120" i="863"/>
  <c r="Q120" i="863"/>
  <c r="AR112" i="863"/>
  <c r="AQ112" i="863"/>
  <c r="AP112" i="863"/>
  <c r="AO112" i="863"/>
  <c r="AN112" i="863"/>
  <c r="AM112" i="863"/>
  <c r="AL112" i="863"/>
  <c r="AK112" i="863"/>
  <c r="AJ112" i="863"/>
  <c r="AI112" i="863"/>
  <c r="AH112" i="863"/>
  <c r="AG112" i="863"/>
  <c r="AF112" i="863"/>
  <c r="AE112" i="863"/>
  <c r="AD112" i="863"/>
  <c r="AC112" i="863"/>
  <c r="AB112" i="863"/>
  <c r="AA112" i="863"/>
  <c r="Z112" i="863"/>
  <c r="Y112" i="863"/>
  <c r="X112" i="863"/>
  <c r="W112" i="863"/>
  <c r="V112" i="863"/>
  <c r="U112" i="863"/>
  <c r="T112" i="863"/>
  <c r="S112" i="863"/>
  <c r="R112" i="863"/>
  <c r="Q112" i="863"/>
  <c r="P112" i="863"/>
  <c r="O112" i="863"/>
  <c r="N112" i="863"/>
  <c r="M112" i="863"/>
  <c r="L112" i="863"/>
  <c r="K112" i="863"/>
  <c r="J112" i="863"/>
  <c r="I112" i="863"/>
  <c r="H112" i="863"/>
  <c r="G112" i="863"/>
  <c r="F112" i="863"/>
  <c r="E112" i="863"/>
  <c r="U110" i="863"/>
  <c r="AO109" i="863"/>
  <c r="AR107" i="863"/>
  <c r="AQ107" i="863"/>
  <c r="AP107" i="863"/>
  <c r="AO107" i="863"/>
  <c r="AN107" i="863"/>
  <c r="AM107" i="863"/>
  <c r="AL107" i="863"/>
  <c r="AK107" i="863"/>
  <c r="AJ107" i="863"/>
  <c r="AI107" i="863"/>
  <c r="AH107" i="863"/>
  <c r="AG107" i="863"/>
  <c r="AF107" i="863"/>
  <c r="AE107" i="863"/>
  <c r="AD107" i="863"/>
  <c r="AC107" i="863"/>
  <c r="AB107" i="863"/>
  <c r="AA107" i="863"/>
  <c r="Z107" i="863"/>
  <c r="Y107" i="863"/>
  <c r="X107" i="863"/>
  <c r="W107" i="863"/>
  <c r="V107" i="863"/>
  <c r="U107" i="863"/>
  <c r="T107" i="863"/>
  <c r="S107" i="863"/>
  <c r="R107" i="863"/>
  <c r="Q107" i="863"/>
  <c r="AR106" i="863"/>
  <c r="AQ106" i="863"/>
  <c r="AP106" i="863"/>
  <c r="AO106" i="863"/>
  <c r="AN106" i="863"/>
  <c r="AM106" i="863"/>
  <c r="AL106" i="863"/>
  <c r="AK106" i="863"/>
  <c r="AJ106" i="863"/>
  <c r="AI106" i="863"/>
  <c r="AH106" i="863"/>
  <c r="AG106" i="863"/>
  <c r="AF106" i="863"/>
  <c r="AF117" i="863" s="1"/>
  <c r="AE106" i="863"/>
  <c r="AD106" i="863"/>
  <c r="AC106" i="863"/>
  <c r="AB106" i="863"/>
  <c r="AA106" i="863"/>
  <c r="Z106" i="863"/>
  <c r="Y106" i="863"/>
  <c r="X106" i="863"/>
  <c r="W106" i="863"/>
  <c r="V106" i="863"/>
  <c r="U106" i="863"/>
  <c r="T106" i="863"/>
  <c r="S106" i="863"/>
  <c r="R106" i="863"/>
  <c r="Q106" i="863"/>
  <c r="AH103" i="863"/>
  <c r="R103" i="863"/>
  <c r="AD102" i="863"/>
  <c r="R102" i="863"/>
  <c r="AR99" i="863"/>
  <c r="AQ99" i="863"/>
  <c r="AP99" i="863"/>
  <c r="AO99" i="863"/>
  <c r="AN99" i="863"/>
  <c r="AM99" i="863"/>
  <c r="AL99" i="863"/>
  <c r="AK99" i="863"/>
  <c r="AJ99" i="863"/>
  <c r="AI99" i="863"/>
  <c r="AH99" i="863"/>
  <c r="AG99" i="863"/>
  <c r="AF99" i="863"/>
  <c r="AE99" i="863"/>
  <c r="AD99" i="863"/>
  <c r="AC99" i="863"/>
  <c r="AB99" i="863"/>
  <c r="AA99" i="863"/>
  <c r="Z99" i="863"/>
  <c r="Y99" i="863"/>
  <c r="X99" i="863"/>
  <c r="W99" i="863"/>
  <c r="V99" i="863"/>
  <c r="U99" i="863"/>
  <c r="T99" i="863"/>
  <c r="S99" i="863"/>
  <c r="R99" i="863"/>
  <c r="Q99" i="863"/>
  <c r="AR97" i="863"/>
  <c r="AQ97" i="863"/>
  <c r="AP97" i="863"/>
  <c r="AO97" i="863"/>
  <c r="AN97" i="863"/>
  <c r="AM97" i="863"/>
  <c r="AL97" i="863"/>
  <c r="AK97" i="863"/>
  <c r="AJ97" i="863"/>
  <c r="AI97" i="863"/>
  <c r="AH97" i="863"/>
  <c r="AG97" i="863"/>
  <c r="AF97" i="863"/>
  <c r="AE97" i="863"/>
  <c r="AD97" i="863"/>
  <c r="AC97" i="863"/>
  <c r="AB97" i="863"/>
  <c r="AA97" i="863"/>
  <c r="Z97" i="863"/>
  <c r="Y97" i="863"/>
  <c r="X97" i="863"/>
  <c r="W97" i="863"/>
  <c r="V97" i="863"/>
  <c r="U97" i="863"/>
  <c r="T97" i="863"/>
  <c r="S97" i="863"/>
  <c r="R97" i="863"/>
  <c r="Q97" i="863"/>
  <c r="P97" i="863"/>
  <c r="O97" i="863"/>
  <c r="N97" i="863"/>
  <c r="M97" i="863"/>
  <c r="L97" i="863"/>
  <c r="K97" i="863"/>
  <c r="J97" i="863"/>
  <c r="I97" i="863"/>
  <c r="H97" i="863"/>
  <c r="G97" i="863"/>
  <c r="F97" i="863"/>
  <c r="E97" i="863"/>
  <c r="AR95" i="863"/>
  <c r="AR102" i="863" s="1"/>
  <c r="AQ95" i="863"/>
  <c r="AQ102" i="863" s="1"/>
  <c r="AP95" i="863"/>
  <c r="AP102" i="863" s="1"/>
  <c r="AO95" i="863"/>
  <c r="AO102" i="863" s="1"/>
  <c r="AN95" i="863"/>
  <c r="AN102" i="863" s="1"/>
  <c r="AM95" i="863"/>
  <c r="AM102" i="863" s="1"/>
  <c r="AL95" i="863"/>
  <c r="AL102" i="863" s="1"/>
  <c r="AK95" i="863"/>
  <c r="AK102" i="863" s="1"/>
  <c r="AJ95" i="863"/>
  <c r="AJ102" i="863" s="1"/>
  <c r="AI95" i="863"/>
  <c r="AI102" i="863" s="1"/>
  <c r="AH95" i="863"/>
  <c r="AH102" i="863" s="1"/>
  <c r="AG95" i="863"/>
  <c r="AG102" i="863" s="1"/>
  <c r="AF95" i="863"/>
  <c r="AF102" i="863" s="1"/>
  <c r="AE95" i="863"/>
  <c r="AE102" i="863" s="1"/>
  <c r="AD95" i="863"/>
  <c r="AC95" i="863"/>
  <c r="AC102" i="863" s="1"/>
  <c r="AB95" i="863"/>
  <c r="AB102" i="863" s="1"/>
  <c r="AA95" i="863"/>
  <c r="AA102" i="863" s="1"/>
  <c r="Z95" i="863"/>
  <c r="Z102" i="863" s="1"/>
  <c r="Y95" i="863"/>
  <c r="Y102" i="863" s="1"/>
  <c r="X95" i="863"/>
  <c r="X102" i="863" s="1"/>
  <c r="W95" i="863"/>
  <c r="W102" i="863" s="1"/>
  <c r="V95" i="863"/>
  <c r="V102" i="863" s="1"/>
  <c r="U95" i="863"/>
  <c r="U102" i="863" s="1"/>
  <c r="T95" i="863"/>
  <c r="T102" i="863" s="1"/>
  <c r="S95" i="863"/>
  <c r="S102" i="863" s="1"/>
  <c r="R95" i="863"/>
  <c r="Q95" i="863"/>
  <c r="Q102" i="863" s="1"/>
  <c r="AR93" i="863"/>
  <c r="AR101" i="863" s="1"/>
  <c r="AQ93" i="863"/>
  <c r="AQ101" i="863" s="1"/>
  <c r="AP93" i="863"/>
  <c r="AP101" i="863" s="1"/>
  <c r="AO93" i="863"/>
  <c r="AO101" i="863" s="1"/>
  <c r="AN93" i="863"/>
  <c r="AN101" i="863" s="1"/>
  <c r="AM93" i="863"/>
  <c r="AM101" i="863" s="1"/>
  <c r="AL93" i="863"/>
  <c r="AL101" i="863" s="1"/>
  <c r="AK93" i="863"/>
  <c r="AK101" i="863" s="1"/>
  <c r="AJ93" i="863"/>
  <c r="AJ101" i="863" s="1"/>
  <c r="AI93" i="863"/>
  <c r="AI101" i="863" s="1"/>
  <c r="AH93" i="863"/>
  <c r="AH101" i="863" s="1"/>
  <c r="AH104" i="863" s="1"/>
  <c r="AG93" i="863"/>
  <c r="AG101" i="863" s="1"/>
  <c r="AF93" i="863"/>
  <c r="AF101" i="863" s="1"/>
  <c r="AE93" i="863"/>
  <c r="AE101" i="863" s="1"/>
  <c r="AD93" i="863"/>
  <c r="AD101" i="863" s="1"/>
  <c r="AC93" i="863"/>
  <c r="AC101" i="863" s="1"/>
  <c r="AB93" i="863"/>
  <c r="AB101" i="863" s="1"/>
  <c r="AA93" i="863"/>
  <c r="AA101" i="863" s="1"/>
  <c r="Z93" i="863"/>
  <c r="Z101" i="863" s="1"/>
  <c r="Y93" i="863"/>
  <c r="Y101" i="863" s="1"/>
  <c r="X93" i="863"/>
  <c r="X101" i="863" s="1"/>
  <c r="W93" i="863"/>
  <c r="W101" i="863" s="1"/>
  <c r="V93" i="863"/>
  <c r="V101" i="863" s="1"/>
  <c r="U93" i="863"/>
  <c r="U101" i="863" s="1"/>
  <c r="T93" i="863"/>
  <c r="T101" i="863" s="1"/>
  <c r="S93" i="863"/>
  <c r="S101" i="863" s="1"/>
  <c r="R93" i="863"/>
  <c r="R101" i="863" s="1"/>
  <c r="R104" i="863" s="1"/>
  <c r="Q93" i="863"/>
  <c r="Q101" i="863" s="1"/>
  <c r="AR90" i="863"/>
  <c r="AQ90" i="863"/>
  <c r="AP90" i="863"/>
  <c r="AP108" i="863" s="1"/>
  <c r="AO90" i="863"/>
  <c r="AO110" i="863" s="1"/>
  <c r="AN90" i="863"/>
  <c r="AN109" i="863" s="1"/>
  <c r="AM90" i="863"/>
  <c r="AL90" i="863"/>
  <c r="AL108" i="863" s="1"/>
  <c r="AK90" i="863"/>
  <c r="AK108" i="863" s="1"/>
  <c r="AJ90" i="863"/>
  <c r="AI90" i="863"/>
  <c r="AH90" i="863"/>
  <c r="AH108" i="863" s="1"/>
  <c r="AG90" i="863"/>
  <c r="AG109" i="863" s="1"/>
  <c r="AF90" i="863"/>
  <c r="AF110" i="863" s="1"/>
  <c r="AE90" i="863"/>
  <c r="AD90" i="863"/>
  <c r="AC90" i="863"/>
  <c r="AC109" i="863" s="1"/>
  <c r="AB90" i="863"/>
  <c r="AA90" i="863"/>
  <c r="Z90" i="863"/>
  <c r="Y90" i="863"/>
  <c r="Y110" i="863" s="1"/>
  <c r="X90" i="863"/>
  <c r="W90" i="863"/>
  <c r="V90" i="863"/>
  <c r="U90" i="863"/>
  <c r="U109" i="863" s="1"/>
  <c r="T90" i="863"/>
  <c r="S90" i="863"/>
  <c r="R90" i="863"/>
  <c r="Q90" i="863"/>
  <c r="Q109" i="863" s="1"/>
  <c r="P90" i="863"/>
  <c r="P110" i="863" s="1"/>
  <c r="O90" i="863"/>
  <c r="N90" i="863"/>
  <c r="M90" i="863"/>
  <c r="M109" i="863" s="1"/>
  <c r="L90" i="863"/>
  <c r="K90" i="863"/>
  <c r="J90" i="863"/>
  <c r="I90" i="863"/>
  <c r="I110" i="863" s="1"/>
  <c r="H90" i="863"/>
  <c r="G90" i="863"/>
  <c r="F90" i="863"/>
  <c r="F110" i="863" s="1"/>
  <c r="E90" i="863"/>
  <c r="E109" i="863" s="1"/>
  <c r="C73" i="863"/>
  <c r="D134" i="863" s="1"/>
  <c r="C67" i="863"/>
  <c r="C46" i="863"/>
  <c r="C40" i="863"/>
  <c r="C34" i="863"/>
  <c r="D133" i="863" s="1"/>
  <c r="P120" i="863" s="1"/>
  <c r="C22" i="863"/>
  <c r="F95" i="863" s="1"/>
  <c r="F102" i="863" s="1"/>
  <c r="C21" i="863"/>
  <c r="C20" i="863"/>
  <c r="C14" i="863"/>
  <c r="M99" i="863" s="1"/>
  <c r="M103" i="863" s="1"/>
  <c r="C6" i="863"/>
  <c r="C5" i="863"/>
  <c r="A1" i="863"/>
  <c r="D136" i="860"/>
  <c r="AR129" i="860"/>
  <c r="AQ129" i="860"/>
  <c r="AP129" i="860"/>
  <c r="AO129" i="860"/>
  <c r="AN129" i="860"/>
  <c r="AM129" i="860"/>
  <c r="AL129" i="860"/>
  <c r="AK129" i="860"/>
  <c r="AJ129" i="860"/>
  <c r="AI129" i="860"/>
  <c r="AH129" i="860"/>
  <c r="AG129" i="860"/>
  <c r="AF129" i="860"/>
  <c r="AE129" i="860"/>
  <c r="AD129" i="860"/>
  <c r="AC129" i="860"/>
  <c r="AB129" i="860"/>
  <c r="AA129" i="860"/>
  <c r="Z129" i="860"/>
  <c r="Y129" i="860"/>
  <c r="X129" i="860"/>
  <c r="W129" i="860"/>
  <c r="V129" i="860"/>
  <c r="U129" i="860"/>
  <c r="T129" i="860"/>
  <c r="S129" i="860"/>
  <c r="R129" i="860"/>
  <c r="Q129" i="860"/>
  <c r="AR122" i="860"/>
  <c r="AQ122" i="860"/>
  <c r="AP122" i="860"/>
  <c r="AO122" i="860"/>
  <c r="AN122" i="860"/>
  <c r="AM122" i="860"/>
  <c r="AL122" i="860"/>
  <c r="AK122" i="860"/>
  <c r="AJ122" i="860"/>
  <c r="AI122" i="860"/>
  <c r="AH122" i="860"/>
  <c r="AG122" i="860"/>
  <c r="AF122" i="860"/>
  <c r="AE122" i="860"/>
  <c r="AD122" i="860"/>
  <c r="AC122" i="860"/>
  <c r="AB122" i="860"/>
  <c r="AA122" i="860"/>
  <c r="Z122" i="860"/>
  <c r="Y122" i="860"/>
  <c r="X122" i="860"/>
  <c r="W122" i="860"/>
  <c r="V122" i="860"/>
  <c r="U122" i="860"/>
  <c r="T122" i="860"/>
  <c r="S122" i="860"/>
  <c r="R122" i="860"/>
  <c r="Q122" i="860"/>
  <c r="AR121" i="860"/>
  <c r="AR123" i="860" s="1"/>
  <c r="AQ121" i="860"/>
  <c r="AQ123" i="860" s="1"/>
  <c r="AP121" i="860"/>
  <c r="AP123" i="860" s="1"/>
  <c r="AO121" i="860"/>
  <c r="AO123" i="860" s="1"/>
  <c r="AN121" i="860"/>
  <c r="AN123" i="860" s="1"/>
  <c r="AM121" i="860"/>
  <c r="AM123" i="860" s="1"/>
  <c r="AL121" i="860"/>
  <c r="AL123" i="860" s="1"/>
  <c r="AK121" i="860"/>
  <c r="AK123" i="860" s="1"/>
  <c r="AJ121" i="860"/>
  <c r="AJ123" i="860" s="1"/>
  <c r="AI121" i="860"/>
  <c r="AH121" i="860"/>
  <c r="AH123" i="860" s="1"/>
  <c r="AG121" i="860"/>
  <c r="AG123" i="860" s="1"/>
  <c r="AF121" i="860"/>
  <c r="AF123" i="860" s="1"/>
  <c r="AE121" i="860"/>
  <c r="AE123" i="860" s="1"/>
  <c r="AD121" i="860"/>
  <c r="AD123" i="860" s="1"/>
  <c r="AC121" i="860"/>
  <c r="AC123" i="860" s="1"/>
  <c r="AB121" i="860"/>
  <c r="AB123" i="860" s="1"/>
  <c r="AA121" i="860"/>
  <c r="AA123" i="860" s="1"/>
  <c r="Z121" i="860"/>
  <c r="Z123" i="860" s="1"/>
  <c r="Y121" i="860"/>
  <c r="Y123" i="860" s="1"/>
  <c r="X121" i="860"/>
  <c r="X123" i="860" s="1"/>
  <c r="W121" i="860"/>
  <c r="W123" i="860" s="1"/>
  <c r="V121" i="860"/>
  <c r="V123" i="860" s="1"/>
  <c r="U121" i="860"/>
  <c r="U123" i="860" s="1"/>
  <c r="T121" i="860"/>
  <c r="T123" i="860" s="1"/>
  <c r="S121" i="860"/>
  <c r="R121" i="860"/>
  <c r="R123" i="860" s="1"/>
  <c r="Q121" i="860"/>
  <c r="Q123" i="860" s="1"/>
  <c r="AR120" i="860"/>
  <c r="AQ120" i="860"/>
  <c r="AP120" i="860"/>
  <c r="AO120" i="860"/>
  <c r="AN120" i="860"/>
  <c r="AM120" i="860"/>
  <c r="AL120" i="860"/>
  <c r="AK120" i="860"/>
  <c r="AJ120" i="860"/>
  <c r="AI120" i="860"/>
  <c r="AH120" i="860"/>
  <c r="AG120" i="860"/>
  <c r="AF120" i="860"/>
  <c r="AE120" i="860"/>
  <c r="AD120" i="860"/>
  <c r="AC120" i="860"/>
  <c r="AB120" i="860"/>
  <c r="AA120" i="860"/>
  <c r="Z120" i="860"/>
  <c r="Y120" i="860"/>
  <c r="X120" i="860"/>
  <c r="W120" i="860"/>
  <c r="V120" i="860"/>
  <c r="U120" i="860"/>
  <c r="T120" i="860"/>
  <c r="S120" i="860"/>
  <c r="R120" i="860"/>
  <c r="Q120" i="860"/>
  <c r="AR112" i="860"/>
  <c r="AQ112" i="860"/>
  <c r="AP112" i="860"/>
  <c r="AO112" i="860"/>
  <c r="AN112" i="860"/>
  <c r="AM112" i="860"/>
  <c r="AL112" i="860"/>
  <c r="AK112" i="860"/>
  <c r="AJ112" i="860"/>
  <c r="AI112" i="860"/>
  <c r="AH112" i="860"/>
  <c r="AG112" i="860"/>
  <c r="AF112" i="860"/>
  <c r="AE112" i="860"/>
  <c r="AD112" i="860"/>
  <c r="AC112" i="860"/>
  <c r="AB112" i="860"/>
  <c r="AA112" i="860"/>
  <c r="Z112" i="860"/>
  <c r="Y112" i="860"/>
  <c r="X112" i="860"/>
  <c r="W112" i="860"/>
  <c r="V112" i="860"/>
  <c r="U112" i="860"/>
  <c r="T112" i="860"/>
  <c r="S112" i="860"/>
  <c r="R112" i="860"/>
  <c r="Q112" i="860"/>
  <c r="P112" i="860"/>
  <c r="O112" i="860"/>
  <c r="N112" i="860"/>
  <c r="M112" i="860"/>
  <c r="L112" i="860"/>
  <c r="K112" i="860"/>
  <c r="J112" i="860"/>
  <c r="I112" i="860"/>
  <c r="H112" i="860"/>
  <c r="G112" i="860"/>
  <c r="F112" i="860"/>
  <c r="E112" i="860"/>
  <c r="U109" i="860"/>
  <c r="E109" i="860"/>
  <c r="AR107" i="860"/>
  <c r="AQ107" i="860"/>
  <c r="AP107" i="860"/>
  <c r="AO107" i="860"/>
  <c r="AN107" i="860"/>
  <c r="AM107" i="860"/>
  <c r="AL107" i="860"/>
  <c r="AK107" i="860"/>
  <c r="AJ107" i="860"/>
  <c r="AI107" i="860"/>
  <c r="AH107" i="860"/>
  <c r="AG107" i="860"/>
  <c r="AF107" i="860"/>
  <c r="AE107" i="860"/>
  <c r="AE117" i="860" s="1"/>
  <c r="AD107" i="860"/>
  <c r="AC107" i="860"/>
  <c r="AB107" i="860"/>
  <c r="AA107" i="860"/>
  <c r="Z107" i="860"/>
  <c r="Y107" i="860"/>
  <c r="X107" i="860"/>
  <c r="W107" i="860"/>
  <c r="V107" i="860"/>
  <c r="U107" i="860"/>
  <c r="T107" i="860"/>
  <c r="S107" i="860"/>
  <c r="R107" i="860"/>
  <c r="Q107" i="860"/>
  <c r="E107" i="860"/>
  <c r="AR106" i="860"/>
  <c r="AQ106" i="860"/>
  <c r="AP106" i="860"/>
  <c r="AP117" i="860" s="1"/>
  <c r="AO106" i="860"/>
  <c r="AO117" i="860" s="1"/>
  <c r="AN106" i="860"/>
  <c r="AM106" i="860"/>
  <c r="AL106" i="860"/>
  <c r="AL117" i="860" s="1"/>
  <c r="AK106" i="860"/>
  <c r="AK117" i="860" s="1"/>
  <c r="AJ106" i="860"/>
  <c r="AI106" i="860"/>
  <c r="AH106" i="860"/>
  <c r="AH117" i="860" s="1"/>
  <c r="AG106" i="860"/>
  <c r="AG117" i="860" s="1"/>
  <c r="AF106" i="860"/>
  <c r="AE106" i="860"/>
  <c r="AD106" i="860"/>
  <c r="AD117" i="860" s="1"/>
  <c r="AC106" i="860"/>
  <c r="AC117" i="860" s="1"/>
  <c r="AB106" i="860"/>
  <c r="AA106" i="860"/>
  <c r="Z106" i="860"/>
  <c r="Z117" i="860" s="1"/>
  <c r="Y106" i="860"/>
  <c r="Y117" i="860" s="1"/>
  <c r="X106" i="860"/>
  <c r="W106" i="860"/>
  <c r="V106" i="860"/>
  <c r="V117" i="860" s="1"/>
  <c r="U106" i="860"/>
  <c r="U117" i="860" s="1"/>
  <c r="T106" i="860"/>
  <c r="S106" i="860"/>
  <c r="R106" i="860"/>
  <c r="R117" i="860" s="1"/>
  <c r="Q106" i="860"/>
  <c r="Q117" i="860" s="1"/>
  <c r="AR99" i="860"/>
  <c r="AQ99" i="860"/>
  <c r="AP99" i="860"/>
  <c r="AO99" i="860"/>
  <c r="AN99" i="860"/>
  <c r="AM99" i="860"/>
  <c r="AL99" i="860"/>
  <c r="AK99" i="860"/>
  <c r="AJ99" i="860"/>
  <c r="AI99" i="860"/>
  <c r="AH99" i="860"/>
  <c r="AG99" i="860"/>
  <c r="AF99" i="860"/>
  <c r="AE99" i="860"/>
  <c r="AD99" i="860"/>
  <c r="AC99" i="860"/>
  <c r="AB99" i="860"/>
  <c r="AA99" i="860"/>
  <c r="Z99" i="860"/>
  <c r="Y99" i="860"/>
  <c r="X99" i="860"/>
  <c r="W99" i="860"/>
  <c r="V99" i="860"/>
  <c r="U99" i="860"/>
  <c r="T99" i="860"/>
  <c r="S99" i="860"/>
  <c r="R99" i="860"/>
  <c r="Q99" i="860"/>
  <c r="AR97" i="860"/>
  <c r="AQ97" i="860"/>
  <c r="AP97" i="860"/>
  <c r="AO97" i="860"/>
  <c r="AN97" i="860"/>
  <c r="AM97" i="860"/>
  <c r="AL97" i="860"/>
  <c r="AK97" i="860"/>
  <c r="AJ97" i="860"/>
  <c r="AI97" i="860"/>
  <c r="AH97" i="860"/>
  <c r="AG97" i="860"/>
  <c r="AF97" i="860"/>
  <c r="AE97" i="860"/>
  <c r="AD97" i="860"/>
  <c r="AC97" i="860"/>
  <c r="AB97" i="860"/>
  <c r="AA97" i="860"/>
  <c r="Z97" i="860"/>
  <c r="Y97" i="860"/>
  <c r="X97" i="860"/>
  <c r="W97" i="860"/>
  <c r="V97" i="860"/>
  <c r="U97" i="860"/>
  <c r="T97" i="860"/>
  <c r="S97" i="860"/>
  <c r="R97" i="860"/>
  <c r="Q97" i="860"/>
  <c r="P97" i="860"/>
  <c r="O97" i="860"/>
  <c r="N97" i="860"/>
  <c r="M97" i="860"/>
  <c r="L97" i="860"/>
  <c r="K97" i="860"/>
  <c r="J97" i="860"/>
  <c r="I97" i="860"/>
  <c r="H97" i="860"/>
  <c r="G97" i="860"/>
  <c r="F97" i="860"/>
  <c r="E97" i="860"/>
  <c r="AR95" i="860"/>
  <c r="AR102" i="860" s="1"/>
  <c r="AQ95" i="860"/>
  <c r="AQ102" i="860" s="1"/>
  <c r="AP95" i="860"/>
  <c r="AP102" i="860" s="1"/>
  <c r="AO95" i="860"/>
  <c r="AO102" i="860" s="1"/>
  <c r="AN95" i="860"/>
  <c r="AN102" i="860" s="1"/>
  <c r="AM95" i="860"/>
  <c r="AM102" i="860" s="1"/>
  <c r="AL95" i="860"/>
  <c r="AL102" i="860" s="1"/>
  <c r="AK95" i="860"/>
  <c r="AK102" i="860" s="1"/>
  <c r="AJ95" i="860"/>
  <c r="AJ102" i="860" s="1"/>
  <c r="AI95" i="860"/>
  <c r="AI102" i="860" s="1"/>
  <c r="AH95" i="860"/>
  <c r="AH102" i="860" s="1"/>
  <c r="AG95" i="860"/>
  <c r="AG102" i="860" s="1"/>
  <c r="AF95" i="860"/>
  <c r="AF102" i="860" s="1"/>
  <c r="AE95" i="860"/>
  <c r="AE102" i="860" s="1"/>
  <c r="AD95" i="860"/>
  <c r="AD102" i="860" s="1"/>
  <c r="AC95" i="860"/>
  <c r="AC102" i="860" s="1"/>
  <c r="AB95" i="860"/>
  <c r="AB102" i="860" s="1"/>
  <c r="AA95" i="860"/>
  <c r="AA102" i="860" s="1"/>
  <c r="Z95" i="860"/>
  <c r="Z102" i="860" s="1"/>
  <c r="Y95" i="860"/>
  <c r="Y102" i="860" s="1"/>
  <c r="X95" i="860"/>
  <c r="X102" i="860" s="1"/>
  <c r="W95" i="860"/>
  <c r="W102" i="860" s="1"/>
  <c r="V95" i="860"/>
  <c r="V102" i="860" s="1"/>
  <c r="U95" i="860"/>
  <c r="U102" i="860" s="1"/>
  <c r="T95" i="860"/>
  <c r="T102" i="860" s="1"/>
  <c r="S95" i="860"/>
  <c r="S102" i="860" s="1"/>
  <c r="R95" i="860"/>
  <c r="R102" i="860" s="1"/>
  <c r="Q95" i="860"/>
  <c r="Q102" i="860" s="1"/>
  <c r="F95" i="860"/>
  <c r="F102" i="860" s="1"/>
  <c r="AR93" i="860"/>
  <c r="AR101" i="860" s="1"/>
  <c r="AQ93" i="860"/>
  <c r="AQ101" i="860" s="1"/>
  <c r="AP93" i="860"/>
  <c r="AP101" i="860" s="1"/>
  <c r="AO93" i="860"/>
  <c r="AO101" i="860" s="1"/>
  <c r="AN93" i="860"/>
  <c r="AN101" i="860" s="1"/>
  <c r="AM93" i="860"/>
  <c r="AM101" i="860" s="1"/>
  <c r="AL93" i="860"/>
  <c r="AL101" i="860" s="1"/>
  <c r="AK93" i="860"/>
  <c r="AK101" i="860" s="1"/>
  <c r="AJ93" i="860"/>
  <c r="AJ101" i="860" s="1"/>
  <c r="AI93" i="860"/>
  <c r="AI101" i="860" s="1"/>
  <c r="AH93" i="860"/>
  <c r="AH101" i="860" s="1"/>
  <c r="AG93" i="860"/>
  <c r="AG101" i="860" s="1"/>
  <c r="AF93" i="860"/>
  <c r="AF101" i="860" s="1"/>
  <c r="AE93" i="860"/>
  <c r="AE101" i="860" s="1"/>
  <c r="AD93" i="860"/>
  <c r="AD101" i="860" s="1"/>
  <c r="AC93" i="860"/>
  <c r="AC101" i="860" s="1"/>
  <c r="AB93" i="860"/>
  <c r="AB101" i="860" s="1"/>
  <c r="AA93" i="860"/>
  <c r="AA101" i="860" s="1"/>
  <c r="Z93" i="860"/>
  <c r="Z101" i="860" s="1"/>
  <c r="Y93" i="860"/>
  <c r="Y101" i="860" s="1"/>
  <c r="X93" i="860"/>
  <c r="X101" i="860" s="1"/>
  <c r="W93" i="860"/>
  <c r="W101" i="860" s="1"/>
  <c r="V93" i="860"/>
  <c r="V101" i="860" s="1"/>
  <c r="U93" i="860"/>
  <c r="U101" i="860" s="1"/>
  <c r="T93" i="860"/>
  <c r="T101" i="860" s="1"/>
  <c r="S93" i="860"/>
  <c r="S101" i="860" s="1"/>
  <c r="R93" i="860"/>
  <c r="R101" i="860" s="1"/>
  <c r="Q93" i="860"/>
  <c r="Q101" i="860" s="1"/>
  <c r="E93" i="860"/>
  <c r="E101" i="860" s="1"/>
  <c r="AR90" i="860"/>
  <c r="AR109" i="860" s="1"/>
  <c r="AQ90" i="860"/>
  <c r="AP90" i="860"/>
  <c r="AO90" i="860"/>
  <c r="AO110" i="860" s="1"/>
  <c r="AN90" i="860"/>
  <c r="AN108" i="860" s="1"/>
  <c r="AM90" i="860"/>
  <c r="AL90" i="860"/>
  <c r="AK90" i="860"/>
  <c r="AK109" i="860" s="1"/>
  <c r="AJ90" i="860"/>
  <c r="AJ110" i="860" s="1"/>
  <c r="AI90" i="860"/>
  <c r="AH90" i="860"/>
  <c r="AG90" i="860"/>
  <c r="AG109" i="860" s="1"/>
  <c r="AF90" i="860"/>
  <c r="AF108" i="860" s="1"/>
  <c r="AE90" i="860"/>
  <c r="AD90" i="860"/>
  <c r="AC90" i="860"/>
  <c r="AC110" i="860" s="1"/>
  <c r="AB90" i="860"/>
  <c r="AB109" i="860" s="1"/>
  <c r="AA90" i="860"/>
  <c r="Z90" i="860"/>
  <c r="Y90" i="860"/>
  <c r="Y110" i="860" s="1"/>
  <c r="X90" i="860"/>
  <c r="X109" i="860" s="1"/>
  <c r="W90" i="860"/>
  <c r="V90" i="860"/>
  <c r="U90" i="860"/>
  <c r="U110" i="860" s="1"/>
  <c r="T90" i="860"/>
  <c r="T110" i="860" s="1"/>
  <c r="S90" i="860"/>
  <c r="R90" i="860"/>
  <c r="Q90" i="860"/>
  <c r="Q110" i="860" s="1"/>
  <c r="P90" i="860"/>
  <c r="P109" i="860" s="1"/>
  <c r="O90" i="860"/>
  <c r="N90" i="860"/>
  <c r="M90" i="860"/>
  <c r="M110" i="860" s="1"/>
  <c r="L90" i="860"/>
  <c r="L109" i="860" s="1"/>
  <c r="K90" i="860"/>
  <c r="J90" i="860"/>
  <c r="I90" i="860"/>
  <c r="I110" i="860" s="1"/>
  <c r="H90" i="860"/>
  <c r="H109" i="860" s="1"/>
  <c r="G90" i="860"/>
  <c r="F90" i="860"/>
  <c r="E90" i="860"/>
  <c r="E110" i="860" s="1"/>
  <c r="C73" i="860"/>
  <c r="D134" i="860" s="1"/>
  <c r="C67" i="860"/>
  <c r="C46" i="860"/>
  <c r="C40" i="860"/>
  <c r="C34" i="860"/>
  <c r="D133" i="860" s="1"/>
  <c r="O120" i="860" s="1"/>
  <c r="C22" i="860"/>
  <c r="C21" i="860"/>
  <c r="N93" i="860" s="1"/>
  <c r="N101" i="860" s="1"/>
  <c r="C20" i="860"/>
  <c r="C14" i="860"/>
  <c r="P99" i="860" s="1"/>
  <c r="P103" i="860" s="1"/>
  <c r="C6" i="860"/>
  <c r="C5" i="860"/>
  <c r="A1" i="860"/>
  <c r="D136" i="859"/>
  <c r="AR129" i="859"/>
  <c r="AQ129" i="859"/>
  <c r="AP129" i="859"/>
  <c r="AO129" i="859"/>
  <c r="AN129" i="859"/>
  <c r="AM129" i="859"/>
  <c r="AL129" i="859"/>
  <c r="AK129" i="859"/>
  <c r="AJ129" i="859"/>
  <c r="AI129" i="859"/>
  <c r="AH129" i="859"/>
  <c r="AG129" i="859"/>
  <c r="AF129" i="859"/>
  <c r="AE129" i="859"/>
  <c r="AD129" i="859"/>
  <c r="AC129" i="859"/>
  <c r="AB129" i="859"/>
  <c r="AA129" i="859"/>
  <c r="Z129" i="859"/>
  <c r="Y129" i="859"/>
  <c r="X129" i="859"/>
  <c r="W129" i="859"/>
  <c r="V129" i="859"/>
  <c r="U129" i="859"/>
  <c r="T129" i="859"/>
  <c r="AR122" i="859"/>
  <c r="AQ122" i="859"/>
  <c r="AP122" i="859"/>
  <c r="AO122" i="859"/>
  <c r="AN122" i="859"/>
  <c r="AM122" i="859"/>
  <c r="AL122" i="859"/>
  <c r="AK122" i="859"/>
  <c r="AJ122" i="859"/>
  <c r="AI122" i="859"/>
  <c r="AH122" i="859"/>
  <c r="AG122" i="859"/>
  <c r="AF122" i="859"/>
  <c r="AE122" i="859"/>
  <c r="AD122" i="859"/>
  <c r="AC122" i="859"/>
  <c r="AB122" i="859"/>
  <c r="AA122" i="859"/>
  <c r="Z122" i="859"/>
  <c r="Y122" i="859"/>
  <c r="X122" i="859"/>
  <c r="W122" i="859"/>
  <c r="V122" i="859"/>
  <c r="U122" i="859"/>
  <c r="T122" i="859"/>
  <c r="AR121" i="859"/>
  <c r="AQ121" i="859"/>
  <c r="AP121" i="859"/>
  <c r="AO121" i="859"/>
  <c r="AO123" i="859" s="1"/>
  <c r="AN121" i="859"/>
  <c r="AM121" i="859"/>
  <c r="AL121" i="859"/>
  <c r="AK121" i="859"/>
  <c r="AK123" i="859" s="1"/>
  <c r="AJ121" i="859"/>
  <c r="AI121" i="859"/>
  <c r="AH121" i="859"/>
  <c r="AH123" i="859" s="1"/>
  <c r="AG121" i="859"/>
  <c r="AG123" i="859" s="1"/>
  <c r="AF121" i="859"/>
  <c r="AE121" i="859"/>
  <c r="AD121" i="859"/>
  <c r="AC121" i="859"/>
  <c r="AC123" i="859" s="1"/>
  <c r="AB121" i="859"/>
  <c r="AA121" i="859"/>
  <c r="Z121" i="859"/>
  <c r="Y121" i="859"/>
  <c r="Y123" i="859" s="1"/>
  <c r="X121" i="859"/>
  <c r="W121" i="859"/>
  <c r="V121" i="859"/>
  <c r="U121" i="859"/>
  <c r="U123" i="859" s="1"/>
  <c r="T121" i="859"/>
  <c r="AR120" i="859"/>
  <c r="AQ120" i="859"/>
  <c r="AP120" i="859"/>
  <c r="AO120" i="859"/>
  <c r="AN120" i="859"/>
  <c r="AM120" i="859"/>
  <c r="AL120" i="859"/>
  <c r="AK120" i="859"/>
  <c r="AJ120" i="859"/>
  <c r="AI120" i="859"/>
  <c r="AH120" i="859"/>
  <c r="AG120" i="859"/>
  <c r="AF120" i="859"/>
  <c r="AE120" i="859"/>
  <c r="AD120" i="859"/>
  <c r="AC120" i="859"/>
  <c r="AB120" i="859"/>
  <c r="AA120" i="859"/>
  <c r="Z120" i="859"/>
  <c r="Y120" i="859"/>
  <c r="X120" i="859"/>
  <c r="W120" i="859"/>
  <c r="V120" i="859"/>
  <c r="U120" i="859"/>
  <c r="T120" i="859"/>
  <c r="AR112" i="859"/>
  <c r="AQ112" i="859"/>
  <c r="AP112" i="859"/>
  <c r="AO112" i="859"/>
  <c r="AN112" i="859"/>
  <c r="AM112" i="859"/>
  <c r="AL112" i="859"/>
  <c r="AK112" i="859"/>
  <c r="AJ112" i="859"/>
  <c r="AI112" i="859"/>
  <c r="AH112" i="859"/>
  <c r="AG112" i="859"/>
  <c r="AF112" i="859"/>
  <c r="AE112" i="859"/>
  <c r="AD112" i="859"/>
  <c r="AC112" i="859"/>
  <c r="AB112" i="859"/>
  <c r="AA112" i="859"/>
  <c r="Z112" i="859"/>
  <c r="Y112" i="859"/>
  <c r="X112" i="859"/>
  <c r="W112" i="859"/>
  <c r="V112" i="859"/>
  <c r="U112" i="859"/>
  <c r="T112" i="859"/>
  <c r="S112" i="859"/>
  <c r="R112" i="859"/>
  <c r="Q112" i="859"/>
  <c r="P112" i="859"/>
  <c r="O112" i="859"/>
  <c r="N112" i="859"/>
  <c r="M112" i="859"/>
  <c r="L112" i="859"/>
  <c r="K112" i="859"/>
  <c r="J112" i="859"/>
  <c r="I112" i="859"/>
  <c r="H112" i="859"/>
  <c r="G112" i="859"/>
  <c r="F112" i="859"/>
  <c r="E112" i="859"/>
  <c r="J109" i="859"/>
  <c r="R108" i="859"/>
  <c r="AR107" i="859"/>
  <c r="AQ107" i="859"/>
  <c r="AP107" i="859"/>
  <c r="AO107" i="859"/>
  <c r="AN107" i="859"/>
  <c r="AM107" i="859"/>
  <c r="AL107" i="859"/>
  <c r="AK107" i="859"/>
  <c r="AJ107" i="859"/>
  <c r="AI107" i="859"/>
  <c r="AH107" i="859"/>
  <c r="AG107" i="859"/>
  <c r="AF107" i="859"/>
  <c r="AE107" i="859"/>
  <c r="AD107" i="859"/>
  <c r="AC107" i="859"/>
  <c r="AB107" i="859"/>
  <c r="AA107" i="859"/>
  <c r="Z107" i="859"/>
  <c r="Y107" i="859"/>
  <c r="X107" i="859"/>
  <c r="W107" i="859"/>
  <c r="V107" i="859"/>
  <c r="U107" i="859"/>
  <c r="T107" i="859"/>
  <c r="N107" i="859"/>
  <c r="AR106" i="859"/>
  <c r="AR117" i="859" s="1"/>
  <c r="AQ106" i="859"/>
  <c r="AQ117" i="859" s="1"/>
  <c r="AP106" i="859"/>
  <c r="AO106" i="859"/>
  <c r="AN106" i="859"/>
  <c r="AN117" i="859" s="1"/>
  <c r="AM106" i="859"/>
  <c r="AM117" i="859" s="1"/>
  <c r="AL106" i="859"/>
  <c r="AK106" i="859"/>
  <c r="AJ106" i="859"/>
  <c r="AJ117" i="859" s="1"/>
  <c r="AI106" i="859"/>
  <c r="AI117" i="859" s="1"/>
  <c r="AH106" i="859"/>
  <c r="AG106" i="859"/>
  <c r="AF106" i="859"/>
  <c r="AF117" i="859" s="1"/>
  <c r="AE106" i="859"/>
  <c r="AE117" i="859" s="1"/>
  <c r="AD106" i="859"/>
  <c r="AC106" i="859"/>
  <c r="AB106" i="859"/>
  <c r="AB117" i="859" s="1"/>
  <c r="AA106" i="859"/>
  <c r="AA117" i="859" s="1"/>
  <c r="Z106" i="859"/>
  <c r="Y106" i="859"/>
  <c r="X106" i="859"/>
  <c r="X117" i="859" s="1"/>
  <c r="W106" i="859"/>
  <c r="W117" i="859" s="1"/>
  <c r="V106" i="859"/>
  <c r="U106" i="859"/>
  <c r="T106" i="859"/>
  <c r="T117" i="859" s="1"/>
  <c r="AR99" i="859"/>
  <c r="AQ99" i="859"/>
  <c r="AP99" i="859"/>
  <c r="AO99" i="859"/>
  <c r="AO103" i="859" s="1"/>
  <c r="AN99" i="859"/>
  <c r="AM99" i="859"/>
  <c r="AL99" i="859"/>
  <c r="AK99" i="859"/>
  <c r="AK103" i="859" s="1"/>
  <c r="AJ99" i="859"/>
  <c r="AJ103" i="859" s="1"/>
  <c r="AI99" i="859"/>
  <c r="AH99" i="859"/>
  <c r="AG99" i="859"/>
  <c r="AG103" i="859" s="1"/>
  <c r="AF99" i="859"/>
  <c r="AF103" i="859" s="1"/>
  <c r="AE99" i="859"/>
  <c r="AD99" i="859"/>
  <c r="AC99" i="859"/>
  <c r="AC103" i="859" s="1"/>
  <c r="AB99" i="859"/>
  <c r="AB103" i="859" s="1"/>
  <c r="AA99" i="859"/>
  <c r="Z99" i="859"/>
  <c r="Y99" i="859"/>
  <c r="Y103" i="859" s="1"/>
  <c r="X99" i="859"/>
  <c r="X103" i="859" s="1"/>
  <c r="W99" i="859"/>
  <c r="V99" i="859"/>
  <c r="U99" i="859"/>
  <c r="U103" i="859" s="1"/>
  <c r="T99" i="859"/>
  <c r="T103" i="859" s="1"/>
  <c r="AR97" i="859"/>
  <c r="AQ97" i="859"/>
  <c r="AP97" i="859"/>
  <c r="AO97" i="859"/>
  <c r="AN97" i="859"/>
  <c r="AM97" i="859"/>
  <c r="AL97" i="859"/>
  <c r="AK97" i="859"/>
  <c r="AJ97" i="859"/>
  <c r="AI97" i="859"/>
  <c r="AH97" i="859"/>
  <c r="AG97" i="859"/>
  <c r="AF97" i="859"/>
  <c r="AE97" i="859"/>
  <c r="AD97" i="859"/>
  <c r="AC97" i="859"/>
  <c r="AB97" i="859"/>
  <c r="AA97" i="859"/>
  <c r="Z97" i="859"/>
  <c r="Y97" i="859"/>
  <c r="X97" i="859"/>
  <c r="W97" i="859"/>
  <c r="V97" i="859"/>
  <c r="U97" i="859"/>
  <c r="T97" i="859"/>
  <c r="S97" i="859"/>
  <c r="R97" i="859"/>
  <c r="Q97" i="859"/>
  <c r="P97" i="859"/>
  <c r="O97" i="859"/>
  <c r="N97" i="859"/>
  <c r="M97" i="859"/>
  <c r="L97" i="859"/>
  <c r="K97" i="859"/>
  <c r="J97" i="859"/>
  <c r="I97" i="859"/>
  <c r="H97" i="859"/>
  <c r="G97" i="859"/>
  <c r="F97" i="859"/>
  <c r="E97" i="859"/>
  <c r="AR95" i="859"/>
  <c r="AR102" i="859" s="1"/>
  <c r="AQ95" i="859"/>
  <c r="AQ102" i="859" s="1"/>
  <c r="AP95" i="859"/>
  <c r="AP102" i="859" s="1"/>
  <c r="AO95" i="859"/>
  <c r="AO102" i="859" s="1"/>
  <c r="AN95" i="859"/>
  <c r="AN102" i="859" s="1"/>
  <c r="AM95" i="859"/>
  <c r="AM102" i="859" s="1"/>
  <c r="AL95" i="859"/>
  <c r="AL102" i="859" s="1"/>
  <c r="AK95" i="859"/>
  <c r="AK102" i="859" s="1"/>
  <c r="AJ95" i="859"/>
  <c r="AJ102" i="859" s="1"/>
  <c r="AI95" i="859"/>
  <c r="AI102" i="859" s="1"/>
  <c r="AH95" i="859"/>
  <c r="AH102" i="859" s="1"/>
  <c r="AG95" i="859"/>
  <c r="AG102" i="859" s="1"/>
  <c r="AF95" i="859"/>
  <c r="AF102" i="859" s="1"/>
  <c r="AE95" i="859"/>
  <c r="AE102" i="859" s="1"/>
  <c r="AD95" i="859"/>
  <c r="AD102" i="859" s="1"/>
  <c r="AC95" i="859"/>
  <c r="AC102" i="859" s="1"/>
  <c r="AB95" i="859"/>
  <c r="AB102" i="859" s="1"/>
  <c r="AA95" i="859"/>
  <c r="AA102" i="859" s="1"/>
  <c r="Z95" i="859"/>
  <c r="Z102" i="859" s="1"/>
  <c r="Y95" i="859"/>
  <c r="Y102" i="859" s="1"/>
  <c r="X95" i="859"/>
  <c r="X102" i="859" s="1"/>
  <c r="W95" i="859"/>
  <c r="W102" i="859" s="1"/>
  <c r="V95" i="859"/>
  <c r="V102" i="859" s="1"/>
  <c r="U95" i="859"/>
  <c r="U102" i="859" s="1"/>
  <c r="T95" i="859"/>
  <c r="T102" i="859" s="1"/>
  <c r="AR93" i="859"/>
  <c r="AR101" i="859" s="1"/>
  <c r="AQ93" i="859"/>
  <c r="AQ101" i="859" s="1"/>
  <c r="AP93" i="859"/>
  <c r="AP101" i="859" s="1"/>
  <c r="AO93" i="859"/>
  <c r="AO101" i="859" s="1"/>
  <c r="AN93" i="859"/>
  <c r="AN101" i="859" s="1"/>
  <c r="AM93" i="859"/>
  <c r="AM101" i="859" s="1"/>
  <c r="AL93" i="859"/>
  <c r="AL101" i="859" s="1"/>
  <c r="AK93" i="859"/>
  <c r="AK101" i="859" s="1"/>
  <c r="AJ93" i="859"/>
  <c r="AJ101" i="859" s="1"/>
  <c r="AI93" i="859"/>
  <c r="AI101" i="859" s="1"/>
  <c r="AH93" i="859"/>
  <c r="AH101" i="859" s="1"/>
  <c r="AG93" i="859"/>
  <c r="AG101" i="859" s="1"/>
  <c r="AF93" i="859"/>
  <c r="AF101" i="859" s="1"/>
  <c r="AE93" i="859"/>
  <c r="AE101" i="859" s="1"/>
  <c r="AD93" i="859"/>
  <c r="AD101" i="859" s="1"/>
  <c r="AC93" i="859"/>
  <c r="AC101" i="859" s="1"/>
  <c r="AB93" i="859"/>
  <c r="AB101" i="859" s="1"/>
  <c r="AA93" i="859"/>
  <c r="AA101" i="859" s="1"/>
  <c r="Z93" i="859"/>
  <c r="Z101" i="859" s="1"/>
  <c r="Y93" i="859"/>
  <c r="Y101" i="859" s="1"/>
  <c r="X93" i="859"/>
  <c r="X101" i="859" s="1"/>
  <c r="W93" i="859"/>
  <c r="W101" i="859" s="1"/>
  <c r="V93" i="859"/>
  <c r="V101" i="859" s="1"/>
  <c r="U93" i="859"/>
  <c r="U101" i="859" s="1"/>
  <c r="T93" i="859"/>
  <c r="T101" i="859" s="1"/>
  <c r="S93" i="859"/>
  <c r="S101" i="859" s="1"/>
  <c r="AR90" i="859"/>
  <c r="AQ90" i="859"/>
  <c r="AQ108" i="859" s="1"/>
  <c r="AP90" i="859"/>
  <c r="AO90" i="859"/>
  <c r="AO108" i="859" s="1"/>
  <c r="AN90" i="859"/>
  <c r="AM90" i="859"/>
  <c r="AM108" i="859" s="1"/>
  <c r="AL90" i="859"/>
  <c r="AK90" i="859"/>
  <c r="AK108" i="859" s="1"/>
  <c r="AJ90" i="859"/>
  <c r="AI90" i="859"/>
  <c r="AI109" i="859" s="1"/>
  <c r="AH90" i="859"/>
  <c r="AG90" i="859"/>
  <c r="AF90" i="859"/>
  <c r="AE90" i="859"/>
  <c r="AE109" i="859" s="1"/>
  <c r="AD90" i="859"/>
  <c r="AD108" i="859" s="1"/>
  <c r="AC90" i="859"/>
  <c r="AC109" i="859" s="1"/>
  <c r="AB90" i="859"/>
  <c r="AA90" i="859"/>
  <c r="AA108" i="859" s="1"/>
  <c r="Z90" i="859"/>
  <c r="Y90" i="859"/>
  <c r="X90" i="859"/>
  <c r="W90" i="859"/>
  <c r="W108" i="859" s="1"/>
  <c r="V90" i="859"/>
  <c r="V109" i="859" s="1"/>
  <c r="U90" i="859"/>
  <c r="U108" i="859" s="1"/>
  <c r="T90" i="859"/>
  <c r="S90" i="859"/>
  <c r="S109" i="859" s="1"/>
  <c r="R90" i="859"/>
  <c r="Q90" i="859"/>
  <c r="P90" i="859"/>
  <c r="O90" i="859"/>
  <c r="O109" i="859" s="1"/>
  <c r="N90" i="859"/>
  <c r="M90" i="859"/>
  <c r="M108" i="859" s="1"/>
  <c r="L90" i="859"/>
  <c r="K90" i="859"/>
  <c r="K108" i="859" s="1"/>
  <c r="J90" i="859"/>
  <c r="I90" i="859"/>
  <c r="H90" i="859"/>
  <c r="G90" i="859"/>
  <c r="G108" i="859" s="1"/>
  <c r="F90" i="859"/>
  <c r="E90" i="859"/>
  <c r="E108" i="859" s="1"/>
  <c r="C73" i="859"/>
  <c r="D134" i="859" s="1"/>
  <c r="C67" i="859"/>
  <c r="C46" i="859"/>
  <c r="C40" i="859"/>
  <c r="C34" i="859"/>
  <c r="D133" i="859" s="1"/>
  <c r="N120" i="859" s="1"/>
  <c r="C22" i="859"/>
  <c r="C20" i="859"/>
  <c r="C21" i="859" s="1"/>
  <c r="C14" i="859"/>
  <c r="C7" i="859"/>
  <c r="C6" i="859"/>
  <c r="A1" i="859"/>
  <c r="D136" i="857"/>
  <c r="AR129" i="857"/>
  <c r="AQ129" i="857"/>
  <c r="AP129" i="857"/>
  <c r="AO129" i="857"/>
  <c r="AN129" i="857"/>
  <c r="AM129" i="857"/>
  <c r="AL129" i="857"/>
  <c r="AK129" i="857"/>
  <c r="AJ129" i="857"/>
  <c r="AI129" i="857"/>
  <c r="AH129" i="857"/>
  <c r="AG129" i="857"/>
  <c r="AF129" i="857"/>
  <c r="AE129" i="857"/>
  <c r="AD129" i="857"/>
  <c r="AC129" i="857"/>
  <c r="AB129" i="857"/>
  <c r="AA129" i="857"/>
  <c r="Z129" i="857"/>
  <c r="Y129" i="857"/>
  <c r="X129" i="857"/>
  <c r="W129" i="857"/>
  <c r="V129" i="857"/>
  <c r="U129" i="857"/>
  <c r="T129" i="857"/>
  <c r="AR122" i="857"/>
  <c r="AQ122" i="857"/>
  <c r="AP122" i="857"/>
  <c r="AO122" i="857"/>
  <c r="AN122" i="857"/>
  <c r="AM122" i="857"/>
  <c r="AL122" i="857"/>
  <c r="AK122" i="857"/>
  <c r="AJ122" i="857"/>
  <c r="AI122" i="857"/>
  <c r="AH122" i="857"/>
  <c r="AG122" i="857"/>
  <c r="AF122" i="857"/>
  <c r="AE122" i="857"/>
  <c r="AD122" i="857"/>
  <c r="AC122" i="857"/>
  <c r="AB122" i="857"/>
  <c r="AA122" i="857"/>
  <c r="Z122" i="857"/>
  <c r="Y122" i="857"/>
  <c r="X122" i="857"/>
  <c r="W122" i="857"/>
  <c r="V122" i="857"/>
  <c r="U122" i="857"/>
  <c r="T122" i="857"/>
  <c r="AR121" i="857"/>
  <c r="AR123" i="857" s="1"/>
  <c r="AQ121" i="857"/>
  <c r="AP121" i="857"/>
  <c r="AP123" i="857" s="1"/>
  <c r="AO121" i="857"/>
  <c r="AN121" i="857"/>
  <c r="AN123" i="857" s="1"/>
  <c r="AM121" i="857"/>
  <c r="AL121" i="857"/>
  <c r="AL123" i="857" s="1"/>
  <c r="AK121" i="857"/>
  <c r="AJ121" i="857"/>
  <c r="AJ123" i="857" s="1"/>
  <c r="AI121" i="857"/>
  <c r="AH121" i="857"/>
  <c r="AH123" i="857" s="1"/>
  <c r="AG121" i="857"/>
  <c r="AF121" i="857"/>
  <c r="AF123" i="857" s="1"/>
  <c r="AE121" i="857"/>
  <c r="AD121" i="857"/>
  <c r="AD123" i="857" s="1"/>
  <c r="AC121" i="857"/>
  <c r="AB121" i="857"/>
  <c r="AB123" i="857" s="1"/>
  <c r="AA121" i="857"/>
  <c r="Z121" i="857"/>
  <c r="Z123" i="857" s="1"/>
  <c r="Y121" i="857"/>
  <c r="X121" i="857"/>
  <c r="X123" i="857" s="1"/>
  <c r="W121" i="857"/>
  <c r="V121" i="857"/>
  <c r="V123" i="857" s="1"/>
  <c r="U121" i="857"/>
  <c r="T121" i="857"/>
  <c r="T123" i="857" s="1"/>
  <c r="AR120" i="857"/>
  <c r="AQ120" i="857"/>
  <c r="AP120" i="857"/>
  <c r="AO120" i="857"/>
  <c r="AN120" i="857"/>
  <c r="AM120" i="857"/>
  <c r="AL120" i="857"/>
  <c r="AK120" i="857"/>
  <c r="AJ120" i="857"/>
  <c r="AI120" i="857"/>
  <c r="AH120" i="857"/>
  <c r="AG120" i="857"/>
  <c r="AF120" i="857"/>
  <c r="AE120" i="857"/>
  <c r="AD120" i="857"/>
  <c r="AC120" i="857"/>
  <c r="AB120" i="857"/>
  <c r="AA120" i="857"/>
  <c r="Z120" i="857"/>
  <c r="Y120" i="857"/>
  <c r="X120" i="857"/>
  <c r="W120" i="857"/>
  <c r="V120" i="857"/>
  <c r="U120" i="857"/>
  <c r="T120" i="857"/>
  <c r="AR112" i="857"/>
  <c r="AQ112" i="857"/>
  <c r="AP112" i="857"/>
  <c r="AO112" i="857"/>
  <c r="AN112" i="857"/>
  <c r="AM112" i="857"/>
  <c r="AL112" i="857"/>
  <c r="AK112" i="857"/>
  <c r="AJ112" i="857"/>
  <c r="AI112" i="857"/>
  <c r="AH112" i="857"/>
  <c r="AG112" i="857"/>
  <c r="AF112" i="857"/>
  <c r="AE112" i="857"/>
  <c r="AD112" i="857"/>
  <c r="AC112" i="857"/>
  <c r="AB112" i="857"/>
  <c r="AA112" i="857"/>
  <c r="Z112" i="857"/>
  <c r="Y112" i="857"/>
  <c r="X112" i="857"/>
  <c r="W112" i="857"/>
  <c r="V112" i="857"/>
  <c r="U112" i="857"/>
  <c r="T112" i="857"/>
  <c r="S112" i="857"/>
  <c r="R112" i="857"/>
  <c r="Q112" i="857"/>
  <c r="P112" i="857"/>
  <c r="O112" i="857"/>
  <c r="N112" i="857"/>
  <c r="M112" i="857"/>
  <c r="L112" i="857"/>
  <c r="K112" i="857"/>
  <c r="J112" i="857"/>
  <c r="I112" i="857"/>
  <c r="H112" i="857"/>
  <c r="G112" i="857"/>
  <c r="F112" i="857"/>
  <c r="E112" i="857"/>
  <c r="AR107" i="857"/>
  <c r="AQ107" i="857"/>
  <c r="AP107" i="857"/>
  <c r="AO107" i="857"/>
  <c r="AN107" i="857"/>
  <c r="AM107" i="857"/>
  <c r="AL107" i="857"/>
  <c r="AK107" i="857"/>
  <c r="AJ107" i="857"/>
  <c r="AI107" i="857"/>
  <c r="AH107" i="857"/>
  <c r="AG107" i="857"/>
  <c r="AF107" i="857"/>
  <c r="AE107" i="857"/>
  <c r="AD107" i="857"/>
  <c r="AC107" i="857"/>
  <c r="AB107" i="857"/>
  <c r="AA107" i="857"/>
  <c r="Z107" i="857"/>
  <c r="Y107" i="857"/>
  <c r="X107" i="857"/>
  <c r="W107" i="857"/>
  <c r="V107" i="857"/>
  <c r="U107" i="857"/>
  <c r="T107" i="857"/>
  <c r="AR106" i="857"/>
  <c r="AQ106" i="857"/>
  <c r="AP106" i="857"/>
  <c r="AP117" i="857" s="1"/>
  <c r="AO106" i="857"/>
  <c r="AO117" i="857" s="1"/>
  <c r="AN106" i="857"/>
  <c r="AM106" i="857"/>
  <c r="AL106" i="857"/>
  <c r="AL117" i="857" s="1"/>
  <c r="AK106" i="857"/>
  <c r="AK117" i="857" s="1"/>
  <c r="AJ106" i="857"/>
  <c r="AI106" i="857"/>
  <c r="AH106" i="857"/>
  <c r="AH117" i="857" s="1"/>
  <c r="AG106" i="857"/>
  <c r="AG117" i="857" s="1"/>
  <c r="AF106" i="857"/>
  <c r="AE106" i="857"/>
  <c r="AD106" i="857"/>
  <c r="AD117" i="857" s="1"/>
  <c r="AC106" i="857"/>
  <c r="AC117" i="857" s="1"/>
  <c r="AB106" i="857"/>
  <c r="AA106" i="857"/>
  <c r="Z106" i="857"/>
  <c r="Z117" i="857" s="1"/>
  <c r="Y106" i="857"/>
  <c r="Y117" i="857" s="1"/>
  <c r="X106" i="857"/>
  <c r="W106" i="857"/>
  <c r="V106" i="857"/>
  <c r="V117" i="857" s="1"/>
  <c r="U106" i="857"/>
  <c r="U117" i="857" s="1"/>
  <c r="T106" i="857"/>
  <c r="AI101" i="857"/>
  <c r="W101" i="857"/>
  <c r="AR99" i="857"/>
  <c r="AQ99" i="857"/>
  <c r="AP99" i="857"/>
  <c r="AO99" i="857"/>
  <c r="AO103" i="857" s="1"/>
  <c r="AN99" i="857"/>
  <c r="AM99" i="857"/>
  <c r="AL99" i="857"/>
  <c r="AK99" i="857"/>
  <c r="AJ99" i="857"/>
  <c r="AI99" i="857"/>
  <c r="AH99" i="857"/>
  <c r="AG99" i="857"/>
  <c r="AF99" i="857"/>
  <c r="AE99" i="857"/>
  <c r="AD99" i="857"/>
  <c r="AC99" i="857"/>
  <c r="AB99" i="857"/>
  <c r="AA99" i="857"/>
  <c r="Z99" i="857"/>
  <c r="Y99" i="857"/>
  <c r="Y103" i="857" s="1"/>
  <c r="X99" i="857"/>
  <c r="W99" i="857"/>
  <c r="V99" i="857"/>
  <c r="U99" i="857"/>
  <c r="T99" i="857"/>
  <c r="AR97" i="857"/>
  <c r="AQ97" i="857"/>
  <c r="AP97" i="857"/>
  <c r="AO97" i="857"/>
  <c r="AN97" i="857"/>
  <c r="AM97" i="857"/>
  <c r="AL97" i="857"/>
  <c r="AK97" i="857"/>
  <c r="AJ97" i="857"/>
  <c r="AI97" i="857"/>
  <c r="AH97" i="857"/>
  <c r="AG97" i="857"/>
  <c r="AF97" i="857"/>
  <c r="AE97" i="857"/>
  <c r="AD97" i="857"/>
  <c r="AC97" i="857"/>
  <c r="AB97" i="857"/>
  <c r="AA97" i="857"/>
  <c r="Z97" i="857"/>
  <c r="Y97" i="857"/>
  <c r="X97" i="857"/>
  <c r="W97" i="857"/>
  <c r="V97" i="857"/>
  <c r="U97" i="857"/>
  <c r="T97" i="857"/>
  <c r="S97" i="857"/>
  <c r="R97" i="857"/>
  <c r="Q97" i="857"/>
  <c r="P97" i="857"/>
  <c r="O97" i="857"/>
  <c r="N97" i="857"/>
  <c r="M97" i="857"/>
  <c r="L97" i="857"/>
  <c r="K97" i="857"/>
  <c r="J97" i="857"/>
  <c r="I97" i="857"/>
  <c r="H97" i="857"/>
  <c r="G97" i="857"/>
  <c r="F97" i="857"/>
  <c r="E97" i="857"/>
  <c r="AR95" i="857"/>
  <c r="AR102" i="857" s="1"/>
  <c r="AQ95" i="857"/>
  <c r="AQ102" i="857" s="1"/>
  <c r="AP95" i="857"/>
  <c r="AP102" i="857" s="1"/>
  <c r="AO95" i="857"/>
  <c r="AO102" i="857" s="1"/>
  <c r="AN95" i="857"/>
  <c r="AN102" i="857" s="1"/>
  <c r="AM95" i="857"/>
  <c r="AM102" i="857" s="1"/>
  <c r="AL95" i="857"/>
  <c r="AL102" i="857" s="1"/>
  <c r="AK95" i="857"/>
  <c r="AK102" i="857" s="1"/>
  <c r="AJ95" i="857"/>
  <c r="AJ102" i="857" s="1"/>
  <c r="AI95" i="857"/>
  <c r="AI102" i="857" s="1"/>
  <c r="AH95" i="857"/>
  <c r="AH102" i="857" s="1"/>
  <c r="AG95" i="857"/>
  <c r="AG102" i="857" s="1"/>
  <c r="AF95" i="857"/>
  <c r="AF102" i="857" s="1"/>
  <c r="AE95" i="857"/>
  <c r="AE102" i="857" s="1"/>
  <c r="AD95" i="857"/>
  <c r="AD102" i="857" s="1"/>
  <c r="AC95" i="857"/>
  <c r="AC102" i="857" s="1"/>
  <c r="AB95" i="857"/>
  <c r="AB102" i="857" s="1"/>
  <c r="AA95" i="857"/>
  <c r="AA102" i="857" s="1"/>
  <c r="Z95" i="857"/>
  <c r="Z102" i="857" s="1"/>
  <c r="Y95" i="857"/>
  <c r="Y102" i="857" s="1"/>
  <c r="X95" i="857"/>
  <c r="X102" i="857" s="1"/>
  <c r="W95" i="857"/>
  <c r="W102" i="857" s="1"/>
  <c r="V95" i="857"/>
  <c r="V102" i="857" s="1"/>
  <c r="U95" i="857"/>
  <c r="U102" i="857" s="1"/>
  <c r="T95" i="857"/>
  <c r="T102" i="857" s="1"/>
  <c r="Q95" i="857"/>
  <c r="Q102" i="857" s="1"/>
  <c r="P95" i="857"/>
  <c r="P102" i="857" s="1"/>
  <c r="E95" i="857"/>
  <c r="E102" i="857" s="1"/>
  <c r="AR93" i="857"/>
  <c r="AR101" i="857" s="1"/>
  <c r="AQ93" i="857"/>
  <c r="AQ101" i="857" s="1"/>
  <c r="AP93" i="857"/>
  <c r="AP101" i="857" s="1"/>
  <c r="AO93" i="857"/>
  <c r="AO101" i="857" s="1"/>
  <c r="AN93" i="857"/>
  <c r="AN101" i="857" s="1"/>
  <c r="AM93" i="857"/>
  <c r="AM101" i="857" s="1"/>
  <c r="AL93" i="857"/>
  <c r="AL101" i="857" s="1"/>
  <c r="AK93" i="857"/>
  <c r="AK101" i="857" s="1"/>
  <c r="AJ93" i="857"/>
  <c r="AJ101" i="857" s="1"/>
  <c r="AI93" i="857"/>
  <c r="AH93" i="857"/>
  <c r="AH101" i="857" s="1"/>
  <c r="AG93" i="857"/>
  <c r="AG101" i="857" s="1"/>
  <c r="AF93" i="857"/>
  <c r="AF101" i="857" s="1"/>
  <c r="AE93" i="857"/>
  <c r="AE101" i="857" s="1"/>
  <c r="AD93" i="857"/>
  <c r="AD101" i="857" s="1"/>
  <c r="AC93" i="857"/>
  <c r="AC101" i="857" s="1"/>
  <c r="AB93" i="857"/>
  <c r="AB101" i="857" s="1"/>
  <c r="AA93" i="857"/>
  <c r="AA101" i="857" s="1"/>
  <c r="Z93" i="857"/>
  <c r="Z101" i="857" s="1"/>
  <c r="Y93" i="857"/>
  <c r="Y101" i="857" s="1"/>
  <c r="X93" i="857"/>
  <c r="X101" i="857" s="1"/>
  <c r="W93" i="857"/>
  <c r="V93" i="857"/>
  <c r="V101" i="857" s="1"/>
  <c r="U93" i="857"/>
  <c r="U101" i="857" s="1"/>
  <c r="T93" i="857"/>
  <c r="T101" i="857" s="1"/>
  <c r="AR90" i="857"/>
  <c r="AQ90" i="857"/>
  <c r="AQ110" i="857" s="1"/>
  <c r="AP90" i="857"/>
  <c r="AO90" i="857"/>
  <c r="AO110" i="857" s="1"/>
  <c r="AN90" i="857"/>
  <c r="AM90" i="857"/>
  <c r="AM110" i="857" s="1"/>
  <c r="AL90" i="857"/>
  <c r="AL110" i="857" s="1"/>
  <c r="AK90" i="857"/>
  <c r="AK110" i="857" s="1"/>
  <c r="AJ90" i="857"/>
  <c r="AI90" i="857"/>
  <c r="AI110" i="857" s="1"/>
  <c r="AH90" i="857"/>
  <c r="AG90" i="857"/>
  <c r="AG110" i="857" s="1"/>
  <c r="AF90" i="857"/>
  <c r="AE90" i="857"/>
  <c r="AE110" i="857" s="1"/>
  <c r="AD90" i="857"/>
  <c r="AD110" i="857" s="1"/>
  <c r="AC90" i="857"/>
  <c r="AC110" i="857" s="1"/>
  <c r="AB90" i="857"/>
  <c r="AA90" i="857"/>
  <c r="AA109" i="857" s="1"/>
  <c r="Z90" i="857"/>
  <c r="Y90" i="857"/>
  <c r="Y110" i="857" s="1"/>
  <c r="X90" i="857"/>
  <c r="W90" i="857"/>
  <c r="W110" i="857" s="1"/>
  <c r="V90" i="857"/>
  <c r="V110" i="857" s="1"/>
  <c r="U90" i="857"/>
  <c r="U110" i="857" s="1"/>
  <c r="T90" i="857"/>
  <c r="S90" i="857"/>
  <c r="S109" i="857" s="1"/>
  <c r="R90" i="857"/>
  <c r="Q90" i="857"/>
  <c r="P90" i="857"/>
  <c r="O90" i="857"/>
  <c r="O110" i="857" s="1"/>
  <c r="N90" i="857"/>
  <c r="M90" i="857"/>
  <c r="M110" i="857" s="1"/>
  <c r="L90" i="857"/>
  <c r="K90" i="857"/>
  <c r="K110" i="857" s="1"/>
  <c r="J90" i="857"/>
  <c r="I90" i="857"/>
  <c r="H90" i="857"/>
  <c r="G90" i="857"/>
  <c r="F90" i="857"/>
  <c r="E90" i="857"/>
  <c r="E110" i="857" s="1"/>
  <c r="C73" i="857"/>
  <c r="D134" i="857" s="1"/>
  <c r="C67" i="857"/>
  <c r="C46" i="857"/>
  <c r="C40" i="857"/>
  <c r="C34" i="857"/>
  <c r="D133" i="857" s="1"/>
  <c r="P120" i="857" s="1"/>
  <c r="C22" i="857"/>
  <c r="C20" i="857"/>
  <c r="C21" i="857" s="1"/>
  <c r="C14" i="857"/>
  <c r="Q99" i="857" s="1"/>
  <c r="C7" i="857"/>
  <c r="C6" i="857"/>
  <c r="A1" i="857"/>
  <c r="D136" i="856"/>
  <c r="AR129" i="856"/>
  <c r="AQ129" i="856"/>
  <c r="AP129" i="856"/>
  <c r="AO129" i="856"/>
  <c r="AN129" i="856"/>
  <c r="AM129" i="856"/>
  <c r="AL129" i="856"/>
  <c r="AK129" i="856"/>
  <c r="AJ129" i="856"/>
  <c r="AI129" i="856"/>
  <c r="AH129" i="856"/>
  <c r="AG129" i="856"/>
  <c r="AF129" i="856"/>
  <c r="AE129" i="856"/>
  <c r="AD129" i="856"/>
  <c r="AC129" i="856"/>
  <c r="AB129" i="856"/>
  <c r="AA129" i="856"/>
  <c r="Z129" i="856"/>
  <c r="Y129" i="856"/>
  <c r="X129" i="856"/>
  <c r="W129" i="856"/>
  <c r="V129" i="856"/>
  <c r="U129" i="856"/>
  <c r="T129" i="856"/>
  <c r="AR122" i="856"/>
  <c r="AQ122" i="856"/>
  <c r="AP122" i="856"/>
  <c r="AO122" i="856"/>
  <c r="AN122" i="856"/>
  <c r="AM122" i="856"/>
  <c r="AL122" i="856"/>
  <c r="AK122" i="856"/>
  <c r="AJ122" i="856"/>
  <c r="AI122" i="856"/>
  <c r="AH122" i="856"/>
  <c r="AG122" i="856"/>
  <c r="AF122" i="856"/>
  <c r="AE122" i="856"/>
  <c r="AD122" i="856"/>
  <c r="AC122" i="856"/>
  <c r="AB122" i="856"/>
  <c r="AA122" i="856"/>
  <c r="Z122" i="856"/>
  <c r="Y122" i="856"/>
  <c r="X122" i="856"/>
  <c r="W122" i="856"/>
  <c r="V122" i="856"/>
  <c r="U122" i="856"/>
  <c r="T122" i="856"/>
  <c r="AR121" i="856"/>
  <c r="AQ121" i="856"/>
  <c r="AP121" i="856"/>
  <c r="AO121" i="856"/>
  <c r="AN121" i="856"/>
  <c r="AM121" i="856"/>
  <c r="AL121" i="856"/>
  <c r="AK121" i="856"/>
  <c r="AJ121" i="856"/>
  <c r="AI121" i="856"/>
  <c r="AH121" i="856"/>
  <c r="AG121" i="856"/>
  <c r="AF121" i="856"/>
  <c r="AE121" i="856"/>
  <c r="AD121" i="856"/>
  <c r="AC121" i="856"/>
  <c r="AB121" i="856"/>
  <c r="AA121" i="856"/>
  <c r="Z121" i="856"/>
  <c r="Y121" i="856"/>
  <c r="X121" i="856"/>
  <c r="W121" i="856"/>
  <c r="V121" i="856"/>
  <c r="U121" i="856"/>
  <c r="T121" i="856"/>
  <c r="AR120" i="856"/>
  <c r="AQ120" i="856"/>
  <c r="AP120" i="856"/>
  <c r="AO120" i="856"/>
  <c r="AN120" i="856"/>
  <c r="AM120" i="856"/>
  <c r="AL120" i="856"/>
  <c r="AK120" i="856"/>
  <c r="AJ120" i="856"/>
  <c r="AI120" i="856"/>
  <c r="AH120" i="856"/>
  <c r="AG120" i="856"/>
  <c r="AF120" i="856"/>
  <c r="AE120" i="856"/>
  <c r="AD120" i="856"/>
  <c r="AC120" i="856"/>
  <c r="AB120" i="856"/>
  <c r="AA120" i="856"/>
  <c r="Z120" i="856"/>
  <c r="Y120" i="856"/>
  <c r="X120" i="856"/>
  <c r="W120" i="856"/>
  <c r="V120" i="856"/>
  <c r="U120" i="856"/>
  <c r="T120" i="856"/>
  <c r="AR112" i="856"/>
  <c r="AQ112" i="856"/>
  <c r="AP112" i="856"/>
  <c r="AO112" i="856"/>
  <c r="AN112" i="856"/>
  <c r="AM112" i="856"/>
  <c r="AL112" i="856"/>
  <c r="AK112" i="856"/>
  <c r="AJ112" i="856"/>
  <c r="AI112" i="856"/>
  <c r="AH112" i="856"/>
  <c r="AG112" i="856"/>
  <c r="AF112" i="856"/>
  <c r="AE112" i="856"/>
  <c r="AD112" i="856"/>
  <c r="AC112" i="856"/>
  <c r="AB112" i="856"/>
  <c r="AA112" i="856"/>
  <c r="Z112" i="856"/>
  <c r="Y112" i="856"/>
  <c r="X112" i="856"/>
  <c r="W112" i="856"/>
  <c r="V112" i="856"/>
  <c r="U112" i="856"/>
  <c r="T112" i="856"/>
  <c r="S112" i="856"/>
  <c r="R112" i="856"/>
  <c r="Q112" i="856"/>
  <c r="P112" i="856"/>
  <c r="O112" i="856"/>
  <c r="N112" i="856"/>
  <c r="M112" i="856"/>
  <c r="L112" i="856"/>
  <c r="K112" i="856"/>
  <c r="J112" i="856"/>
  <c r="I112" i="856"/>
  <c r="H112" i="856"/>
  <c r="G112" i="856"/>
  <c r="F112" i="856"/>
  <c r="E112" i="856"/>
  <c r="L109" i="856"/>
  <c r="AR107" i="856"/>
  <c r="AQ107" i="856"/>
  <c r="AP107" i="856"/>
  <c r="AO107" i="856"/>
  <c r="AN107" i="856"/>
  <c r="AM107" i="856"/>
  <c r="AL107" i="856"/>
  <c r="AK107" i="856"/>
  <c r="AJ107" i="856"/>
  <c r="AI107" i="856"/>
  <c r="AH107" i="856"/>
  <c r="AG107" i="856"/>
  <c r="AF107" i="856"/>
  <c r="AE107" i="856"/>
  <c r="AD107" i="856"/>
  <c r="AC107" i="856"/>
  <c r="AB107" i="856"/>
  <c r="AA107" i="856"/>
  <c r="Z107" i="856"/>
  <c r="Y107" i="856"/>
  <c r="X107" i="856"/>
  <c r="W107" i="856"/>
  <c r="V107" i="856"/>
  <c r="U107" i="856"/>
  <c r="T107" i="856"/>
  <c r="AR106" i="856"/>
  <c r="AQ106" i="856"/>
  <c r="AP106" i="856"/>
  <c r="AP117" i="856" s="1"/>
  <c r="AO106" i="856"/>
  <c r="AN106" i="856"/>
  <c r="AM106" i="856"/>
  <c r="AL106" i="856"/>
  <c r="AL117" i="856" s="1"/>
  <c r="AK106" i="856"/>
  <c r="AJ106" i="856"/>
  <c r="AI106" i="856"/>
  <c r="AH106" i="856"/>
  <c r="AH117" i="856" s="1"/>
  <c r="AG106" i="856"/>
  <c r="AF106" i="856"/>
  <c r="AE106" i="856"/>
  <c r="AD106" i="856"/>
  <c r="AD117" i="856" s="1"/>
  <c r="AC106" i="856"/>
  <c r="AB106" i="856"/>
  <c r="AA106" i="856"/>
  <c r="Z106" i="856"/>
  <c r="Z117" i="856" s="1"/>
  <c r="Y106" i="856"/>
  <c r="X106" i="856"/>
  <c r="W106" i="856"/>
  <c r="V106" i="856"/>
  <c r="V117" i="856" s="1"/>
  <c r="U106" i="856"/>
  <c r="T106" i="856"/>
  <c r="AR99" i="856"/>
  <c r="AQ99" i="856"/>
  <c r="AP99" i="856"/>
  <c r="AO99" i="856"/>
  <c r="AN99" i="856"/>
  <c r="AM99" i="856"/>
  <c r="AL99" i="856"/>
  <c r="AK99" i="856"/>
  <c r="AJ99" i="856"/>
  <c r="AI99" i="856"/>
  <c r="AH99" i="856"/>
  <c r="AG99" i="856"/>
  <c r="AF99" i="856"/>
  <c r="AE99" i="856"/>
  <c r="AD99" i="856"/>
  <c r="AC99" i="856"/>
  <c r="AB99" i="856"/>
  <c r="AA99" i="856"/>
  <c r="Z99" i="856"/>
  <c r="Y99" i="856"/>
  <c r="X99" i="856"/>
  <c r="W99" i="856"/>
  <c r="V99" i="856"/>
  <c r="U99" i="856"/>
  <c r="T99" i="856"/>
  <c r="N99" i="856"/>
  <c r="F99" i="856"/>
  <c r="AR97" i="856"/>
  <c r="AQ97" i="856"/>
  <c r="AP97" i="856"/>
  <c r="AO97" i="856"/>
  <c r="AN97" i="856"/>
  <c r="AM97" i="856"/>
  <c r="AL97" i="856"/>
  <c r="AK97" i="856"/>
  <c r="AJ97" i="856"/>
  <c r="AI97" i="856"/>
  <c r="AH97" i="856"/>
  <c r="AG97" i="856"/>
  <c r="AF97" i="856"/>
  <c r="AE97" i="856"/>
  <c r="AD97" i="856"/>
  <c r="AC97" i="856"/>
  <c r="AB97" i="856"/>
  <c r="AA97" i="856"/>
  <c r="Z97" i="856"/>
  <c r="Y97" i="856"/>
  <c r="X97" i="856"/>
  <c r="W97" i="856"/>
  <c r="V97" i="856"/>
  <c r="U97" i="856"/>
  <c r="T97" i="856"/>
  <c r="S97" i="856"/>
  <c r="R97" i="856"/>
  <c r="Q97" i="856"/>
  <c r="P97" i="856"/>
  <c r="O97" i="856"/>
  <c r="N97" i="856"/>
  <c r="M97" i="856"/>
  <c r="L97" i="856"/>
  <c r="K97" i="856"/>
  <c r="J97" i="856"/>
  <c r="I97" i="856"/>
  <c r="H97" i="856"/>
  <c r="G97" i="856"/>
  <c r="F97" i="856"/>
  <c r="E97" i="856"/>
  <c r="AR95" i="856"/>
  <c r="AR102" i="856" s="1"/>
  <c r="AQ95" i="856"/>
  <c r="AQ102" i="856" s="1"/>
  <c r="AP95" i="856"/>
  <c r="AP102" i="856" s="1"/>
  <c r="AO95" i="856"/>
  <c r="AO102" i="856" s="1"/>
  <c r="AN95" i="856"/>
  <c r="AN102" i="856" s="1"/>
  <c r="AM95" i="856"/>
  <c r="AM102" i="856" s="1"/>
  <c r="AL95" i="856"/>
  <c r="AL102" i="856" s="1"/>
  <c r="AK95" i="856"/>
  <c r="AK102" i="856" s="1"/>
  <c r="AJ95" i="856"/>
  <c r="AJ102" i="856" s="1"/>
  <c r="AI95" i="856"/>
  <c r="AI102" i="856" s="1"/>
  <c r="AH95" i="856"/>
  <c r="AH102" i="856" s="1"/>
  <c r="AG95" i="856"/>
  <c r="AG102" i="856" s="1"/>
  <c r="AF95" i="856"/>
  <c r="AF102" i="856" s="1"/>
  <c r="AE95" i="856"/>
  <c r="AE102" i="856" s="1"/>
  <c r="AD95" i="856"/>
  <c r="AD102" i="856" s="1"/>
  <c r="AC95" i="856"/>
  <c r="AC102" i="856" s="1"/>
  <c r="AB95" i="856"/>
  <c r="AB102" i="856" s="1"/>
  <c r="AA95" i="856"/>
  <c r="AA102" i="856" s="1"/>
  <c r="Z95" i="856"/>
  <c r="Z102" i="856" s="1"/>
  <c r="Y95" i="856"/>
  <c r="Y102" i="856" s="1"/>
  <c r="X95" i="856"/>
  <c r="X102" i="856" s="1"/>
  <c r="W95" i="856"/>
  <c r="W102" i="856" s="1"/>
  <c r="V95" i="856"/>
  <c r="V102" i="856" s="1"/>
  <c r="U95" i="856"/>
  <c r="U102" i="856" s="1"/>
  <c r="T95" i="856"/>
  <c r="T102" i="856" s="1"/>
  <c r="R95" i="856"/>
  <c r="R102" i="856" s="1"/>
  <c r="P95" i="856"/>
  <c r="P102" i="856" s="1"/>
  <c r="M95" i="856"/>
  <c r="M102" i="856" s="1"/>
  <c r="J95" i="856"/>
  <c r="J102" i="856" s="1"/>
  <c r="H95" i="856"/>
  <c r="H102" i="856" s="1"/>
  <c r="E95" i="856"/>
  <c r="E102" i="856" s="1"/>
  <c r="AR93" i="856"/>
  <c r="AR101" i="856" s="1"/>
  <c r="AQ93" i="856"/>
  <c r="AQ101" i="856" s="1"/>
  <c r="AP93" i="856"/>
  <c r="AP101" i="856" s="1"/>
  <c r="AO93" i="856"/>
  <c r="AO101" i="856" s="1"/>
  <c r="AN93" i="856"/>
  <c r="AN101" i="856" s="1"/>
  <c r="AM93" i="856"/>
  <c r="AM101" i="856" s="1"/>
  <c r="AL93" i="856"/>
  <c r="AL101" i="856" s="1"/>
  <c r="AK93" i="856"/>
  <c r="AK101" i="856" s="1"/>
  <c r="AJ93" i="856"/>
  <c r="AJ101" i="856" s="1"/>
  <c r="AI93" i="856"/>
  <c r="AI101" i="856" s="1"/>
  <c r="AH93" i="856"/>
  <c r="AH101" i="856" s="1"/>
  <c r="AG93" i="856"/>
  <c r="AG101" i="856" s="1"/>
  <c r="AF93" i="856"/>
  <c r="AF101" i="856" s="1"/>
  <c r="AE93" i="856"/>
  <c r="AE101" i="856" s="1"/>
  <c r="AD93" i="856"/>
  <c r="AD101" i="856" s="1"/>
  <c r="AC93" i="856"/>
  <c r="AC101" i="856" s="1"/>
  <c r="AB93" i="856"/>
  <c r="AB101" i="856" s="1"/>
  <c r="AA93" i="856"/>
  <c r="AA101" i="856" s="1"/>
  <c r="Z93" i="856"/>
  <c r="Z101" i="856" s="1"/>
  <c r="Y93" i="856"/>
  <c r="Y101" i="856" s="1"/>
  <c r="X93" i="856"/>
  <c r="X101" i="856" s="1"/>
  <c r="W93" i="856"/>
  <c r="W101" i="856" s="1"/>
  <c r="V93" i="856"/>
  <c r="V101" i="856" s="1"/>
  <c r="U93" i="856"/>
  <c r="U101" i="856" s="1"/>
  <c r="T93" i="856"/>
  <c r="T101" i="856" s="1"/>
  <c r="AR90" i="856"/>
  <c r="AR108" i="856" s="1"/>
  <c r="AQ90" i="856"/>
  <c r="AP90" i="856"/>
  <c r="AO90" i="856"/>
  <c r="AN90" i="856"/>
  <c r="AN109" i="856" s="1"/>
  <c r="AM90" i="856"/>
  <c r="AL90" i="856"/>
  <c r="AL110" i="856" s="1"/>
  <c r="AK90" i="856"/>
  <c r="AJ90" i="856"/>
  <c r="AJ110" i="856" s="1"/>
  <c r="AI90" i="856"/>
  <c r="AH90" i="856"/>
  <c r="AH110" i="856" s="1"/>
  <c r="AG90" i="856"/>
  <c r="AF90" i="856"/>
  <c r="AF108" i="856" s="1"/>
  <c r="AE90" i="856"/>
  <c r="AD90" i="856"/>
  <c r="AD110" i="856" s="1"/>
  <c r="AC90" i="856"/>
  <c r="AB90" i="856"/>
  <c r="AB108" i="856" s="1"/>
  <c r="AA90" i="856"/>
  <c r="Z90" i="856"/>
  <c r="Z110" i="856" s="1"/>
  <c r="Y90" i="856"/>
  <c r="X90" i="856"/>
  <c r="X109" i="856" s="1"/>
  <c r="W90" i="856"/>
  <c r="W109" i="856" s="1"/>
  <c r="V90" i="856"/>
  <c r="V110" i="856" s="1"/>
  <c r="U90" i="856"/>
  <c r="T90" i="856"/>
  <c r="T109" i="856" s="1"/>
  <c r="S90" i="856"/>
  <c r="R90" i="856"/>
  <c r="R110" i="856" s="1"/>
  <c r="Q90" i="856"/>
  <c r="P90" i="856"/>
  <c r="P108" i="856" s="1"/>
  <c r="O90" i="856"/>
  <c r="N90" i="856"/>
  <c r="N110" i="856" s="1"/>
  <c r="M90" i="856"/>
  <c r="L90" i="856"/>
  <c r="L108" i="856" s="1"/>
  <c r="K90" i="856"/>
  <c r="J90" i="856"/>
  <c r="J110" i="856" s="1"/>
  <c r="I90" i="856"/>
  <c r="H90" i="856"/>
  <c r="H109" i="856" s="1"/>
  <c r="G90" i="856"/>
  <c r="F90" i="856"/>
  <c r="F110" i="856" s="1"/>
  <c r="E90" i="856"/>
  <c r="D134" i="856"/>
  <c r="L107" i="856"/>
  <c r="D133" i="856"/>
  <c r="S95" i="856"/>
  <c r="S102" i="856" s="1"/>
  <c r="R93" i="856"/>
  <c r="R101" i="856" s="1"/>
  <c r="R99" i="856"/>
  <c r="C7" i="856"/>
  <c r="C6" i="856"/>
  <c r="A1" i="856"/>
  <c r="D136" i="855"/>
  <c r="AR129" i="855"/>
  <c r="AQ129" i="855"/>
  <c r="AP129" i="855"/>
  <c r="AO129" i="855"/>
  <c r="AN129" i="855"/>
  <c r="AM129" i="855"/>
  <c r="AL129" i="855"/>
  <c r="AK129" i="855"/>
  <c r="AJ129" i="855"/>
  <c r="AI129" i="855"/>
  <c r="AH129" i="855"/>
  <c r="AG129" i="855"/>
  <c r="AF129" i="855"/>
  <c r="AE129" i="855"/>
  <c r="AD129" i="855"/>
  <c r="AC129" i="855"/>
  <c r="AB129" i="855"/>
  <c r="AA129" i="855"/>
  <c r="Z129" i="855"/>
  <c r="Y129" i="855"/>
  <c r="X129" i="855"/>
  <c r="W129" i="855"/>
  <c r="V129" i="855"/>
  <c r="U129" i="855"/>
  <c r="T129" i="855"/>
  <c r="AR122" i="855"/>
  <c r="AQ122" i="855"/>
  <c r="AP122" i="855"/>
  <c r="AO122" i="855"/>
  <c r="AN122" i="855"/>
  <c r="AM122" i="855"/>
  <c r="AL122" i="855"/>
  <c r="AK122" i="855"/>
  <c r="AJ122" i="855"/>
  <c r="AI122" i="855"/>
  <c r="AH122" i="855"/>
  <c r="AG122" i="855"/>
  <c r="AF122" i="855"/>
  <c r="AE122" i="855"/>
  <c r="AD122" i="855"/>
  <c r="AC122" i="855"/>
  <c r="AB122" i="855"/>
  <c r="AA122" i="855"/>
  <c r="Z122" i="855"/>
  <c r="Y122" i="855"/>
  <c r="X122" i="855"/>
  <c r="W122" i="855"/>
  <c r="V122" i="855"/>
  <c r="U122" i="855"/>
  <c r="T122" i="855"/>
  <c r="AR121" i="855"/>
  <c r="AQ121" i="855"/>
  <c r="AP121" i="855"/>
  <c r="AO121" i="855"/>
  <c r="AN121" i="855"/>
  <c r="AM121" i="855"/>
  <c r="AL121" i="855"/>
  <c r="AK121" i="855"/>
  <c r="AJ121" i="855"/>
  <c r="AI121" i="855"/>
  <c r="AH121" i="855"/>
  <c r="AG121" i="855"/>
  <c r="AF121" i="855"/>
  <c r="AE121" i="855"/>
  <c r="AD121" i="855"/>
  <c r="AC121" i="855"/>
  <c r="AB121" i="855"/>
  <c r="AA121" i="855"/>
  <c r="Z121" i="855"/>
  <c r="Y121" i="855"/>
  <c r="X121" i="855"/>
  <c r="W121" i="855"/>
  <c r="V121" i="855"/>
  <c r="U121" i="855"/>
  <c r="T121" i="855"/>
  <c r="AR120" i="855"/>
  <c r="AQ120" i="855"/>
  <c r="AP120" i="855"/>
  <c r="AO120" i="855"/>
  <c r="AN120" i="855"/>
  <c r="AM120" i="855"/>
  <c r="AL120" i="855"/>
  <c r="AK120" i="855"/>
  <c r="AJ120" i="855"/>
  <c r="AI120" i="855"/>
  <c r="AH120" i="855"/>
  <c r="AG120" i="855"/>
  <c r="AF120" i="855"/>
  <c r="AE120" i="855"/>
  <c r="AD120" i="855"/>
  <c r="AC120" i="855"/>
  <c r="AB120" i="855"/>
  <c r="AA120" i="855"/>
  <c r="Z120" i="855"/>
  <c r="Y120" i="855"/>
  <c r="X120" i="855"/>
  <c r="W120" i="855"/>
  <c r="V120" i="855"/>
  <c r="U120" i="855"/>
  <c r="T120" i="855"/>
  <c r="AR112" i="855"/>
  <c r="AQ112" i="855"/>
  <c r="AP112" i="855"/>
  <c r="AO112" i="855"/>
  <c r="AN112" i="855"/>
  <c r="AM112" i="855"/>
  <c r="AL112" i="855"/>
  <c r="AK112" i="855"/>
  <c r="AJ112" i="855"/>
  <c r="AI112" i="855"/>
  <c r="AH112" i="855"/>
  <c r="AG112" i="855"/>
  <c r="AF112" i="855"/>
  <c r="AE112" i="855"/>
  <c r="AD112" i="855"/>
  <c r="AC112" i="855"/>
  <c r="AB112" i="855"/>
  <c r="AA112" i="855"/>
  <c r="Z112" i="855"/>
  <c r="Y112" i="855"/>
  <c r="X112" i="855"/>
  <c r="W112" i="855"/>
  <c r="V112" i="855"/>
  <c r="U112" i="855"/>
  <c r="T112" i="855"/>
  <c r="S112" i="855"/>
  <c r="R112" i="855"/>
  <c r="Q112" i="855"/>
  <c r="P112" i="855"/>
  <c r="O112" i="855"/>
  <c r="N112" i="855"/>
  <c r="M112" i="855"/>
  <c r="L112" i="855"/>
  <c r="K112" i="855"/>
  <c r="J112" i="855"/>
  <c r="I112" i="855"/>
  <c r="H112" i="855"/>
  <c r="G112" i="855"/>
  <c r="F112" i="855"/>
  <c r="E112" i="855"/>
  <c r="AA110" i="855"/>
  <c r="AR107" i="855"/>
  <c r="AQ107" i="855"/>
  <c r="AP107" i="855"/>
  <c r="AO107" i="855"/>
  <c r="AN107" i="855"/>
  <c r="AM107" i="855"/>
  <c r="AL107" i="855"/>
  <c r="AK107" i="855"/>
  <c r="AJ107" i="855"/>
  <c r="AI107" i="855"/>
  <c r="AH107" i="855"/>
  <c r="AG107" i="855"/>
  <c r="AF107" i="855"/>
  <c r="AE107" i="855"/>
  <c r="AD107" i="855"/>
  <c r="AC107" i="855"/>
  <c r="AB107" i="855"/>
  <c r="AA107" i="855"/>
  <c r="Z107" i="855"/>
  <c r="Y107" i="855"/>
  <c r="X107" i="855"/>
  <c r="W107" i="855"/>
  <c r="V107" i="855"/>
  <c r="U107" i="855"/>
  <c r="T107" i="855"/>
  <c r="AR106" i="855"/>
  <c r="AQ106" i="855"/>
  <c r="AP106" i="855"/>
  <c r="AO106" i="855"/>
  <c r="AN106" i="855"/>
  <c r="AM106" i="855"/>
  <c r="AL106" i="855"/>
  <c r="AK106" i="855"/>
  <c r="AJ106" i="855"/>
  <c r="AI106" i="855"/>
  <c r="AH106" i="855"/>
  <c r="AG106" i="855"/>
  <c r="AF106" i="855"/>
  <c r="AE106" i="855"/>
  <c r="AD106" i="855"/>
  <c r="AC106" i="855"/>
  <c r="AB106" i="855"/>
  <c r="AA106" i="855"/>
  <c r="Z106" i="855"/>
  <c r="Y106" i="855"/>
  <c r="X106" i="855"/>
  <c r="W106" i="855"/>
  <c r="V106" i="855"/>
  <c r="U106" i="855"/>
  <c r="T106" i="855"/>
  <c r="AR99" i="855"/>
  <c r="AQ99" i="855"/>
  <c r="AQ103" i="855" s="1"/>
  <c r="AP99" i="855"/>
  <c r="AO99" i="855"/>
  <c r="AN99" i="855"/>
  <c r="AM99" i="855"/>
  <c r="AM103" i="855" s="1"/>
  <c r="AL99" i="855"/>
  <c r="AK99" i="855"/>
  <c r="AJ99" i="855"/>
  <c r="AI99" i="855"/>
  <c r="AI103" i="855" s="1"/>
  <c r="AH99" i="855"/>
  <c r="AG99" i="855"/>
  <c r="AF99" i="855"/>
  <c r="AE99" i="855"/>
  <c r="AE103" i="855" s="1"/>
  <c r="AD99" i="855"/>
  <c r="AC99" i="855"/>
  <c r="AB99" i="855"/>
  <c r="AA99" i="855"/>
  <c r="AA103" i="855" s="1"/>
  <c r="Z99" i="855"/>
  <c r="Y99" i="855"/>
  <c r="X99" i="855"/>
  <c r="W99" i="855"/>
  <c r="W103" i="855" s="1"/>
  <c r="V99" i="855"/>
  <c r="U99" i="855"/>
  <c r="T99" i="855"/>
  <c r="AR97" i="855"/>
  <c r="AQ97" i="855"/>
  <c r="AP97" i="855"/>
  <c r="AO97" i="855"/>
  <c r="AN97" i="855"/>
  <c r="AM97" i="855"/>
  <c r="AL97" i="855"/>
  <c r="AK97" i="855"/>
  <c r="AJ97" i="855"/>
  <c r="AI97" i="855"/>
  <c r="AH97" i="855"/>
  <c r="AG97" i="855"/>
  <c r="AF97" i="855"/>
  <c r="AE97" i="855"/>
  <c r="AD97" i="855"/>
  <c r="AC97" i="855"/>
  <c r="AC103" i="855" s="1"/>
  <c r="AB97" i="855"/>
  <c r="AA97" i="855"/>
  <c r="Z97" i="855"/>
  <c r="Y97" i="855"/>
  <c r="X97" i="855"/>
  <c r="W97" i="855"/>
  <c r="V97" i="855"/>
  <c r="U97" i="855"/>
  <c r="T97" i="855"/>
  <c r="S97" i="855"/>
  <c r="R97" i="855"/>
  <c r="Q97" i="855"/>
  <c r="P97" i="855"/>
  <c r="O97" i="855"/>
  <c r="N97" i="855"/>
  <c r="M97" i="855"/>
  <c r="L97" i="855"/>
  <c r="K97" i="855"/>
  <c r="J97" i="855"/>
  <c r="I97" i="855"/>
  <c r="H97" i="855"/>
  <c r="G97" i="855"/>
  <c r="F97" i="855"/>
  <c r="E97" i="855"/>
  <c r="AR95" i="855"/>
  <c r="AR102" i="855" s="1"/>
  <c r="AQ95" i="855"/>
  <c r="AQ102" i="855" s="1"/>
  <c r="AP95" i="855"/>
  <c r="AP102" i="855" s="1"/>
  <c r="AO95" i="855"/>
  <c r="AO102" i="855" s="1"/>
  <c r="AN95" i="855"/>
  <c r="AN102" i="855" s="1"/>
  <c r="AM95" i="855"/>
  <c r="AM102" i="855" s="1"/>
  <c r="AL95" i="855"/>
  <c r="AL102" i="855" s="1"/>
  <c r="AK95" i="855"/>
  <c r="AK102" i="855" s="1"/>
  <c r="AJ95" i="855"/>
  <c r="AJ102" i="855" s="1"/>
  <c r="AI95" i="855"/>
  <c r="AI102" i="855" s="1"/>
  <c r="AH95" i="855"/>
  <c r="AH102" i="855" s="1"/>
  <c r="AG95" i="855"/>
  <c r="AG102" i="855" s="1"/>
  <c r="AF95" i="855"/>
  <c r="AF102" i="855" s="1"/>
  <c r="AE95" i="855"/>
  <c r="AE102" i="855" s="1"/>
  <c r="AD95" i="855"/>
  <c r="AD102" i="855" s="1"/>
  <c r="AC95" i="855"/>
  <c r="AC102" i="855" s="1"/>
  <c r="AB95" i="855"/>
  <c r="AB102" i="855" s="1"/>
  <c r="AA95" i="855"/>
  <c r="AA102" i="855" s="1"/>
  <c r="Z95" i="855"/>
  <c r="Z102" i="855" s="1"/>
  <c r="Y95" i="855"/>
  <c r="Y102" i="855" s="1"/>
  <c r="X95" i="855"/>
  <c r="X102" i="855" s="1"/>
  <c r="W95" i="855"/>
  <c r="W102" i="855" s="1"/>
  <c r="V95" i="855"/>
  <c r="V102" i="855" s="1"/>
  <c r="U95" i="855"/>
  <c r="U102" i="855" s="1"/>
  <c r="T95" i="855"/>
  <c r="T102" i="855" s="1"/>
  <c r="M95" i="855"/>
  <c r="M102" i="855" s="1"/>
  <c r="L95" i="855"/>
  <c r="L102" i="855" s="1"/>
  <c r="E95" i="855"/>
  <c r="E102" i="855" s="1"/>
  <c r="AR93" i="855"/>
  <c r="AR101" i="855" s="1"/>
  <c r="AQ93" i="855"/>
  <c r="AQ101" i="855" s="1"/>
  <c r="AP93" i="855"/>
  <c r="AP101" i="855" s="1"/>
  <c r="AO93" i="855"/>
  <c r="AO101" i="855" s="1"/>
  <c r="AN93" i="855"/>
  <c r="AN101" i="855" s="1"/>
  <c r="AM93" i="855"/>
  <c r="AM101" i="855" s="1"/>
  <c r="AL93" i="855"/>
  <c r="AL101" i="855" s="1"/>
  <c r="AK93" i="855"/>
  <c r="AK101" i="855" s="1"/>
  <c r="AJ93" i="855"/>
  <c r="AJ101" i="855" s="1"/>
  <c r="AI93" i="855"/>
  <c r="AI101" i="855" s="1"/>
  <c r="AH93" i="855"/>
  <c r="AH101" i="855" s="1"/>
  <c r="AG93" i="855"/>
  <c r="AG101" i="855" s="1"/>
  <c r="AF93" i="855"/>
  <c r="AF101" i="855" s="1"/>
  <c r="AE93" i="855"/>
  <c r="AE101" i="855" s="1"/>
  <c r="AD93" i="855"/>
  <c r="AD101" i="855" s="1"/>
  <c r="AC93" i="855"/>
  <c r="AC101" i="855" s="1"/>
  <c r="AB93" i="855"/>
  <c r="AB101" i="855" s="1"/>
  <c r="AA93" i="855"/>
  <c r="AA101" i="855" s="1"/>
  <c r="Z93" i="855"/>
  <c r="Z101" i="855" s="1"/>
  <c r="Y93" i="855"/>
  <c r="Y101" i="855" s="1"/>
  <c r="X93" i="855"/>
  <c r="X101" i="855" s="1"/>
  <c r="W93" i="855"/>
  <c r="W101" i="855" s="1"/>
  <c r="V93" i="855"/>
  <c r="V101" i="855" s="1"/>
  <c r="U93" i="855"/>
  <c r="U101" i="855" s="1"/>
  <c r="T93" i="855"/>
  <c r="T101" i="855" s="1"/>
  <c r="AR90" i="855"/>
  <c r="AQ90" i="855"/>
  <c r="AP90" i="855"/>
  <c r="AP109" i="855" s="1"/>
  <c r="AO90" i="855"/>
  <c r="AO110" i="855" s="1"/>
  <c r="AN90" i="855"/>
  <c r="AM90" i="855"/>
  <c r="AL90" i="855"/>
  <c r="AL110" i="855" s="1"/>
  <c r="AK90" i="855"/>
  <c r="AK110" i="855" s="1"/>
  <c r="AJ90" i="855"/>
  <c r="AI90" i="855"/>
  <c r="AH90" i="855"/>
  <c r="AH110" i="855" s="1"/>
  <c r="AG90" i="855"/>
  <c r="AG110" i="855" s="1"/>
  <c r="AF90" i="855"/>
  <c r="AF110" i="855" s="1"/>
  <c r="AE90" i="855"/>
  <c r="AE110" i="855" s="1"/>
  <c r="AD90" i="855"/>
  <c r="AD110" i="855" s="1"/>
  <c r="AC90" i="855"/>
  <c r="AC110" i="855" s="1"/>
  <c r="AB90" i="855"/>
  <c r="AA90" i="855"/>
  <c r="Z90" i="855"/>
  <c r="Z110" i="855" s="1"/>
  <c r="Y90" i="855"/>
  <c r="Y110" i="855" s="1"/>
  <c r="X90" i="855"/>
  <c r="W90" i="855"/>
  <c r="V90" i="855"/>
  <c r="V110" i="855" s="1"/>
  <c r="U90" i="855"/>
  <c r="U110" i="855" s="1"/>
  <c r="T90" i="855"/>
  <c r="T110" i="855" s="1"/>
  <c r="S90" i="855"/>
  <c r="R90" i="855"/>
  <c r="R110" i="855" s="1"/>
  <c r="Q90" i="855"/>
  <c r="Q110" i="855" s="1"/>
  <c r="P90" i="855"/>
  <c r="P110" i="855" s="1"/>
  <c r="O90" i="855"/>
  <c r="N90" i="855"/>
  <c r="N110" i="855" s="1"/>
  <c r="M90" i="855"/>
  <c r="M110" i="855" s="1"/>
  <c r="L90" i="855"/>
  <c r="K90" i="855"/>
  <c r="J90" i="855"/>
  <c r="J110" i="855" s="1"/>
  <c r="I90" i="855"/>
  <c r="I110" i="855" s="1"/>
  <c r="H90" i="855"/>
  <c r="G90" i="855"/>
  <c r="F90" i="855"/>
  <c r="F110" i="855" s="1"/>
  <c r="E90" i="855"/>
  <c r="E110" i="855" s="1"/>
  <c r="D134" i="855"/>
  <c r="D133" i="855"/>
  <c r="S95" i="855"/>
  <c r="S102" i="855" s="1"/>
  <c r="S99" i="855"/>
  <c r="S103" i="855" s="1"/>
  <c r="A1" i="855"/>
  <c r="D136" i="854"/>
  <c r="AR129" i="854"/>
  <c r="AQ129" i="854"/>
  <c r="AP129" i="854"/>
  <c r="AO129" i="854"/>
  <c r="AN129" i="854"/>
  <c r="AM129" i="854"/>
  <c r="AL129" i="854"/>
  <c r="AK129" i="854"/>
  <c r="AJ129" i="854"/>
  <c r="AI129" i="854"/>
  <c r="AH129" i="854"/>
  <c r="AG129" i="854"/>
  <c r="AF129" i="854"/>
  <c r="AE129" i="854"/>
  <c r="AD129" i="854"/>
  <c r="AC129" i="854"/>
  <c r="AB129" i="854"/>
  <c r="AA129" i="854"/>
  <c r="Z129" i="854"/>
  <c r="Y129" i="854"/>
  <c r="X129" i="854"/>
  <c r="W129" i="854"/>
  <c r="V129" i="854"/>
  <c r="U129" i="854"/>
  <c r="T129" i="854"/>
  <c r="AR122" i="854"/>
  <c r="AQ122" i="854"/>
  <c r="AP122" i="854"/>
  <c r="AO122" i="854"/>
  <c r="AN122" i="854"/>
  <c r="AM122" i="854"/>
  <c r="AL122" i="854"/>
  <c r="AK122" i="854"/>
  <c r="AJ122" i="854"/>
  <c r="AI122" i="854"/>
  <c r="AH122" i="854"/>
  <c r="AG122" i="854"/>
  <c r="AF122" i="854"/>
  <c r="AE122" i="854"/>
  <c r="AD122" i="854"/>
  <c r="AC122" i="854"/>
  <c r="AB122" i="854"/>
  <c r="AA122" i="854"/>
  <c r="Z122" i="854"/>
  <c r="Y122" i="854"/>
  <c r="X122" i="854"/>
  <c r="W122" i="854"/>
  <c r="V122" i="854"/>
  <c r="U122" i="854"/>
  <c r="T122" i="854"/>
  <c r="AR121" i="854"/>
  <c r="AQ121" i="854"/>
  <c r="AP121" i="854"/>
  <c r="AP123" i="854" s="1"/>
  <c r="AO121" i="854"/>
  <c r="AN121" i="854"/>
  <c r="AM121" i="854"/>
  <c r="AL121" i="854"/>
  <c r="AL123" i="854" s="1"/>
  <c r="AK121" i="854"/>
  <c r="AJ121" i="854"/>
  <c r="AI121" i="854"/>
  <c r="AH121" i="854"/>
  <c r="AH123" i="854" s="1"/>
  <c r="AG121" i="854"/>
  <c r="AF121" i="854"/>
  <c r="AE121" i="854"/>
  <c r="AD121" i="854"/>
  <c r="AD123" i="854" s="1"/>
  <c r="AC121" i="854"/>
  <c r="AB121" i="854"/>
  <c r="AA121" i="854"/>
  <c r="Z121" i="854"/>
  <c r="Z123" i="854" s="1"/>
  <c r="Y121" i="854"/>
  <c r="X121" i="854"/>
  <c r="W121" i="854"/>
  <c r="V121" i="854"/>
  <c r="V123" i="854" s="1"/>
  <c r="U121" i="854"/>
  <c r="T121" i="854"/>
  <c r="AR120" i="854"/>
  <c r="AQ120" i="854"/>
  <c r="AP120" i="854"/>
  <c r="AO120" i="854"/>
  <c r="AN120" i="854"/>
  <c r="AM120" i="854"/>
  <c r="AL120" i="854"/>
  <c r="AK120" i="854"/>
  <c r="AJ120" i="854"/>
  <c r="AI120" i="854"/>
  <c r="AH120" i="854"/>
  <c r="AG120" i="854"/>
  <c r="AF120" i="854"/>
  <c r="AE120" i="854"/>
  <c r="AD120" i="854"/>
  <c r="AC120" i="854"/>
  <c r="AB120" i="854"/>
  <c r="AA120" i="854"/>
  <c r="Z120" i="854"/>
  <c r="Y120" i="854"/>
  <c r="X120" i="854"/>
  <c r="W120" i="854"/>
  <c r="V120" i="854"/>
  <c r="U120" i="854"/>
  <c r="T120" i="854"/>
  <c r="AR112" i="854"/>
  <c r="AQ112" i="854"/>
  <c r="AP112" i="854"/>
  <c r="AO112" i="854"/>
  <c r="AN112" i="854"/>
  <c r="AM112" i="854"/>
  <c r="AL112" i="854"/>
  <c r="AK112" i="854"/>
  <c r="AJ112" i="854"/>
  <c r="AI112" i="854"/>
  <c r="AH112" i="854"/>
  <c r="AG112" i="854"/>
  <c r="AF112" i="854"/>
  <c r="AE112" i="854"/>
  <c r="AD112" i="854"/>
  <c r="AC112" i="854"/>
  <c r="AB112" i="854"/>
  <c r="AA112" i="854"/>
  <c r="Z112" i="854"/>
  <c r="Y112" i="854"/>
  <c r="X112" i="854"/>
  <c r="W112" i="854"/>
  <c r="V112" i="854"/>
  <c r="U112" i="854"/>
  <c r="T112" i="854"/>
  <c r="S112" i="854"/>
  <c r="R112" i="854"/>
  <c r="Q112" i="854"/>
  <c r="P112" i="854"/>
  <c r="O112" i="854"/>
  <c r="N112" i="854"/>
  <c r="M112" i="854"/>
  <c r="L112" i="854"/>
  <c r="K112" i="854"/>
  <c r="J112" i="854"/>
  <c r="I112" i="854"/>
  <c r="H112" i="854"/>
  <c r="G112" i="854"/>
  <c r="F112" i="854"/>
  <c r="E112" i="854"/>
  <c r="F110" i="854"/>
  <c r="N109" i="854"/>
  <c r="AR107" i="854"/>
  <c r="AQ107" i="854"/>
  <c r="AP107" i="854"/>
  <c r="AO107" i="854"/>
  <c r="AN107" i="854"/>
  <c r="AM107" i="854"/>
  <c r="AL107" i="854"/>
  <c r="AK107" i="854"/>
  <c r="AJ107" i="854"/>
  <c r="AI107" i="854"/>
  <c r="AH107" i="854"/>
  <c r="AG107" i="854"/>
  <c r="AF107" i="854"/>
  <c r="AE107" i="854"/>
  <c r="AD107" i="854"/>
  <c r="AC107" i="854"/>
  <c r="AB107" i="854"/>
  <c r="AA107" i="854"/>
  <c r="Z107" i="854"/>
  <c r="Y107" i="854"/>
  <c r="X107" i="854"/>
  <c r="W107" i="854"/>
  <c r="V107" i="854"/>
  <c r="U107" i="854"/>
  <c r="T107" i="854"/>
  <c r="AR106" i="854"/>
  <c r="AQ106" i="854"/>
  <c r="AP106" i="854"/>
  <c r="AO106" i="854"/>
  <c r="AN106" i="854"/>
  <c r="AM106" i="854"/>
  <c r="AL106" i="854"/>
  <c r="AK106" i="854"/>
  <c r="AJ106" i="854"/>
  <c r="AI106" i="854"/>
  <c r="AH106" i="854"/>
  <c r="AG106" i="854"/>
  <c r="AF106" i="854"/>
  <c r="AE106" i="854"/>
  <c r="AD106" i="854"/>
  <c r="AC106" i="854"/>
  <c r="AB106" i="854"/>
  <c r="AA106" i="854"/>
  <c r="Z106" i="854"/>
  <c r="Y106" i="854"/>
  <c r="X106" i="854"/>
  <c r="W106" i="854"/>
  <c r="V106" i="854"/>
  <c r="U106" i="854"/>
  <c r="T106" i="854"/>
  <c r="AR99" i="854"/>
  <c r="AQ99" i="854"/>
  <c r="AP99" i="854"/>
  <c r="AO99" i="854"/>
  <c r="AN99" i="854"/>
  <c r="AM99" i="854"/>
  <c r="AL99" i="854"/>
  <c r="AK99" i="854"/>
  <c r="AJ99" i="854"/>
  <c r="AI99" i="854"/>
  <c r="AH99" i="854"/>
  <c r="AG99" i="854"/>
  <c r="AF99" i="854"/>
  <c r="AE99" i="854"/>
  <c r="AD99" i="854"/>
  <c r="AC99" i="854"/>
  <c r="AB99" i="854"/>
  <c r="AA99" i="854"/>
  <c r="Z99" i="854"/>
  <c r="Y99" i="854"/>
  <c r="X99" i="854"/>
  <c r="W99" i="854"/>
  <c r="V99" i="854"/>
  <c r="U99" i="854"/>
  <c r="T99" i="854"/>
  <c r="AR97" i="854"/>
  <c r="AQ97" i="854"/>
  <c r="AP97" i="854"/>
  <c r="AO97" i="854"/>
  <c r="AN97" i="854"/>
  <c r="AM97" i="854"/>
  <c r="AL97" i="854"/>
  <c r="AK97" i="854"/>
  <c r="AJ97" i="854"/>
  <c r="AI97" i="854"/>
  <c r="AH97" i="854"/>
  <c r="AG97" i="854"/>
  <c r="AF97" i="854"/>
  <c r="AE97" i="854"/>
  <c r="AD97" i="854"/>
  <c r="AC97" i="854"/>
  <c r="AB97" i="854"/>
  <c r="AA97" i="854"/>
  <c r="Z97" i="854"/>
  <c r="Y97" i="854"/>
  <c r="X97" i="854"/>
  <c r="W97" i="854"/>
  <c r="V97" i="854"/>
  <c r="U97" i="854"/>
  <c r="T97" i="854"/>
  <c r="S97" i="854"/>
  <c r="R97" i="854"/>
  <c r="Q97" i="854"/>
  <c r="P97" i="854"/>
  <c r="O97" i="854"/>
  <c r="N97" i="854"/>
  <c r="M97" i="854"/>
  <c r="L97" i="854"/>
  <c r="K97" i="854"/>
  <c r="J97" i="854"/>
  <c r="I97" i="854"/>
  <c r="H97" i="854"/>
  <c r="G97" i="854"/>
  <c r="F97" i="854"/>
  <c r="E97" i="854"/>
  <c r="AR95" i="854"/>
  <c r="AR102" i="854" s="1"/>
  <c r="AQ95" i="854"/>
  <c r="AQ102" i="854" s="1"/>
  <c r="AP95" i="854"/>
  <c r="AP102" i="854" s="1"/>
  <c r="AO95" i="854"/>
  <c r="AO102" i="854" s="1"/>
  <c r="AN95" i="854"/>
  <c r="AN102" i="854" s="1"/>
  <c r="AM95" i="854"/>
  <c r="AM102" i="854" s="1"/>
  <c r="AL95" i="854"/>
  <c r="AL102" i="854" s="1"/>
  <c r="AK95" i="854"/>
  <c r="AK102" i="854" s="1"/>
  <c r="AJ95" i="854"/>
  <c r="AJ102" i="854" s="1"/>
  <c r="AI95" i="854"/>
  <c r="AI102" i="854" s="1"/>
  <c r="AH95" i="854"/>
  <c r="AH102" i="854" s="1"/>
  <c r="AG95" i="854"/>
  <c r="AG102" i="854" s="1"/>
  <c r="AF95" i="854"/>
  <c r="AF102" i="854" s="1"/>
  <c r="AE95" i="854"/>
  <c r="AE102" i="854" s="1"/>
  <c r="AD95" i="854"/>
  <c r="AD102" i="854" s="1"/>
  <c r="AC95" i="854"/>
  <c r="AC102" i="854" s="1"/>
  <c r="AB95" i="854"/>
  <c r="AB102" i="854" s="1"/>
  <c r="AA95" i="854"/>
  <c r="AA102" i="854" s="1"/>
  <c r="Z95" i="854"/>
  <c r="Z102" i="854" s="1"/>
  <c r="Y95" i="854"/>
  <c r="Y102" i="854" s="1"/>
  <c r="X95" i="854"/>
  <c r="X102" i="854" s="1"/>
  <c r="W95" i="854"/>
  <c r="W102" i="854" s="1"/>
  <c r="V95" i="854"/>
  <c r="V102" i="854" s="1"/>
  <c r="U95" i="854"/>
  <c r="U102" i="854" s="1"/>
  <c r="T95" i="854"/>
  <c r="T102" i="854" s="1"/>
  <c r="AR93" i="854"/>
  <c r="AR101" i="854" s="1"/>
  <c r="AQ93" i="854"/>
  <c r="AQ101" i="854" s="1"/>
  <c r="AP93" i="854"/>
  <c r="AP101" i="854" s="1"/>
  <c r="AO93" i="854"/>
  <c r="AO101" i="854" s="1"/>
  <c r="AN93" i="854"/>
  <c r="AN101" i="854" s="1"/>
  <c r="AM93" i="854"/>
  <c r="AM101" i="854" s="1"/>
  <c r="AL93" i="854"/>
  <c r="AL101" i="854" s="1"/>
  <c r="AK93" i="854"/>
  <c r="AK101" i="854" s="1"/>
  <c r="AJ93" i="854"/>
  <c r="AJ101" i="854" s="1"/>
  <c r="AI93" i="854"/>
  <c r="AI101" i="854" s="1"/>
  <c r="AH93" i="854"/>
  <c r="AH101" i="854" s="1"/>
  <c r="AG93" i="854"/>
  <c r="AG101" i="854" s="1"/>
  <c r="AF93" i="854"/>
  <c r="AF101" i="854" s="1"/>
  <c r="AE93" i="854"/>
  <c r="AE101" i="854" s="1"/>
  <c r="AD93" i="854"/>
  <c r="AD101" i="854" s="1"/>
  <c r="AC93" i="854"/>
  <c r="AC101" i="854" s="1"/>
  <c r="AB93" i="854"/>
  <c r="AB101" i="854" s="1"/>
  <c r="AA93" i="854"/>
  <c r="AA101" i="854" s="1"/>
  <c r="Z93" i="854"/>
  <c r="Z101" i="854" s="1"/>
  <c r="Y93" i="854"/>
  <c r="Y101" i="854" s="1"/>
  <c r="X93" i="854"/>
  <c r="X101" i="854" s="1"/>
  <c r="W93" i="854"/>
  <c r="W101" i="854" s="1"/>
  <c r="V93" i="854"/>
  <c r="V101" i="854" s="1"/>
  <c r="U93" i="854"/>
  <c r="U101" i="854" s="1"/>
  <c r="T93" i="854"/>
  <c r="T101" i="854" s="1"/>
  <c r="AR90" i="854"/>
  <c r="AR110" i="854" s="1"/>
  <c r="AQ90" i="854"/>
  <c r="AP90" i="854"/>
  <c r="AP110" i="854" s="1"/>
  <c r="AO90" i="854"/>
  <c r="AO110" i="854" s="1"/>
  <c r="AN90" i="854"/>
  <c r="AN110" i="854" s="1"/>
  <c r="AM90" i="854"/>
  <c r="AL90" i="854"/>
  <c r="AL110" i="854" s="1"/>
  <c r="AK90" i="854"/>
  <c r="AK110" i="854" s="1"/>
  <c r="AJ90" i="854"/>
  <c r="AJ110" i="854" s="1"/>
  <c r="AI90" i="854"/>
  <c r="AH90" i="854"/>
  <c r="AH110" i="854" s="1"/>
  <c r="AG90" i="854"/>
  <c r="AF90" i="854"/>
  <c r="AF110" i="854" s="1"/>
  <c r="AE90" i="854"/>
  <c r="AD90" i="854"/>
  <c r="AD110" i="854" s="1"/>
  <c r="AC90" i="854"/>
  <c r="AB90" i="854"/>
  <c r="AB110" i="854" s="1"/>
  <c r="AA90" i="854"/>
  <c r="Z90" i="854"/>
  <c r="Z110" i="854" s="1"/>
  <c r="Y90" i="854"/>
  <c r="Y110" i="854" s="1"/>
  <c r="X90" i="854"/>
  <c r="X110" i="854" s="1"/>
  <c r="W90" i="854"/>
  <c r="V90" i="854"/>
  <c r="V110" i="854" s="1"/>
  <c r="U90" i="854"/>
  <c r="U110" i="854" s="1"/>
  <c r="T90" i="854"/>
  <c r="T110" i="854" s="1"/>
  <c r="S90" i="854"/>
  <c r="R90" i="854"/>
  <c r="R110" i="854" s="1"/>
  <c r="Q90" i="854"/>
  <c r="P90" i="854"/>
  <c r="P110" i="854" s="1"/>
  <c r="O90" i="854"/>
  <c r="N90" i="854"/>
  <c r="N108" i="854" s="1"/>
  <c r="M90" i="854"/>
  <c r="L90" i="854"/>
  <c r="L110" i="854" s="1"/>
  <c r="K90" i="854"/>
  <c r="J90" i="854"/>
  <c r="J110" i="854" s="1"/>
  <c r="I90" i="854"/>
  <c r="H90" i="854"/>
  <c r="H110" i="854" s="1"/>
  <c r="G90" i="854"/>
  <c r="F90" i="854"/>
  <c r="F108" i="854" s="1"/>
  <c r="E90" i="854"/>
  <c r="D134" i="854"/>
  <c r="N107" i="854"/>
  <c r="D133" i="854"/>
  <c r="P120" i="854" s="1"/>
  <c r="Q95" i="854"/>
  <c r="Q102" i="854" s="1"/>
  <c r="Q93" i="854"/>
  <c r="Q101" i="854" s="1"/>
  <c r="R99" i="854"/>
  <c r="C7" i="854"/>
  <c r="C6" i="854"/>
  <c r="A1" i="854"/>
  <c r="D136" i="853"/>
  <c r="AR129" i="853"/>
  <c r="AQ129" i="853"/>
  <c r="AP129" i="853"/>
  <c r="AO129" i="853"/>
  <c r="AN129" i="853"/>
  <c r="AM129" i="853"/>
  <c r="AL129" i="853"/>
  <c r="AK129" i="853"/>
  <c r="AJ129" i="853"/>
  <c r="AI129" i="853"/>
  <c r="AH129" i="853"/>
  <c r="AG129" i="853"/>
  <c r="AF129" i="853"/>
  <c r="AE129" i="853"/>
  <c r="AD129" i="853"/>
  <c r="AC129" i="853"/>
  <c r="AB129" i="853"/>
  <c r="AA129" i="853"/>
  <c r="Z129" i="853"/>
  <c r="Y129" i="853"/>
  <c r="X129" i="853"/>
  <c r="W129" i="853"/>
  <c r="V129" i="853"/>
  <c r="U129" i="853"/>
  <c r="T129" i="853"/>
  <c r="AR122" i="853"/>
  <c r="AQ122" i="853"/>
  <c r="AP122" i="853"/>
  <c r="AO122" i="853"/>
  <c r="AN122" i="853"/>
  <c r="AM122" i="853"/>
  <c r="AL122" i="853"/>
  <c r="AK122" i="853"/>
  <c r="AJ122" i="853"/>
  <c r="AI122" i="853"/>
  <c r="AH122" i="853"/>
  <c r="AG122" i="853"/>
  <c r="AF122" i="853"/>
  <c r="AE122" i="853"/>
  <c r="AD122" i="853"/>
  <c r="AC122" i="853"/>
  <c r="AB122" i="853"/>
  <c r="AA122" i="853"/>
  <c r="Z122" i="853"/>
  <c r="Y122" i="853"/>
  <c r="X122" i="853"/>
  <c r="W122" i="853"/>
  <c r="V122" i="853"/>
  <c r="U122" i="853"/>
  <c r="T122" i="853"/>
  <c r="AR121" i="853"/>
  <c r="AR123" i="853" s="1"/>
  <c r="AQ121" i="853"/>
  <c r="AP121" i="853"/>
  <c r="AO121" i="853"/>
  <c r="AN121" i="853"/>
  <c r="AN123" i="853" s="1"/>
  <c r="AM121" i="853"/>
  <c r="AL121" i="853"/>
  <c r="AK121" i="853"/>
  <c r="AJ121" i="853"/>
  <c r="AJ123" i="853" s="1"/>
  <c r="AI121" i="853"/>
  <c r="AH121" i="853"/>
  <c r="AG121" i="853"/>
  <c r="AF121" i="853"/>
  <c r="AF123" i="853" s="1"/>
  <c r="AE121" i="853"/>
  <c r="AD121" i="853"/>
  <c r="AC121" i="853"/>
  <c r="AB121" i="853"/>
  <c r="AB123" i="853" s="1"/>
  <c r="AA121" i="853"/>
  <c r="Z121" i="853"/>
  <c r="Y121" i="853"/>
  <c r="X121" i="853"/>
  <c r="X123" i="853" s="1"/>
  <c r="W121" i="853"/>
  <c r="V121" i="853"/>
  <c r="U121" i="853"/>
  <c r="T121" i="853"/>
  <c r="T123" i="853" s="1"/>
  <c r="AR120" i="853"/>
  <c r="AQ120" i="853"/>
  <c r="AP120" i="853"/>
  <c r="AO120" i="853"/>
  <c r="AN120" i="853"/>
  <c r="AM120" i="853"/>
  <c r="AL120" i="853"/>
  <c r="AK120" i="853"/>
  <c r="AJ120" i="853"/>
  <c r="AI120" i="853"/>
  <c r="AH120" i="853"/>
  <c r="AG120" i="853"/>
  <c r="AF120" i="853"/>
  <c r="AE120" i="853"/>
  <c r="AD120" i="853"/>
  <c r="AC120" i="853"/>
  <c r="AB120" i="853"/>
  <c r="AA120" i="853"/>
  <c r="Z120" i="853"/>
  <c r="Y120" i="853"/>
  <c r="X120" i="853"/>
  <c r="W120" i="853"/>
  <c r="V120" i="853"/>
  <c r="U120" i="853"/>
  <c r="T120" i="853"/>
  <c r="N120" i="853"/>
  <c r="F120" i="853"/>
  <c r="AR112" i="853"/>
  <c r="AQ112" i="853"/>
  <c r="AP112" i="853"/>
  <c r="AO112" i="853"/>
  <c r="AN112" i="853"/>
  <c r="AM112" i="853"/>
  <c r="AL112" i="853"/>
  <c r="AK112" i="853"/>
  <c r="AJ112" i="853"/>
  <c r="AI112" i="853"/>
  <c r="AH112" i="853"/>
  <c r="AG112" i="853"/>
  <c r="AF112" i="853"/>
  <c r="AE112" i="853"/>
  <c r="AD112" i="853"/>
  <c r="AC112" i="853"/>
  <c r="AB112" i="853"/>
  <c r="AA112" i="853"/>
  <c r="Z112" i="853"/>
  <c r="Y112" i="853"/>
  <c r="X112" i="853"/>
  <c r="W112" i="853"/>
  <c r="V112" i="853"/>
  <c r="U112" i="853"/>
  <c r="T112" i="853"/>
  <c r="S112" i="853"/>
  <c r="R112" i="853"/>
  <c r="Q112" i="853"/>
  <c r="P112" i="853"/>
  <c r="O112" i="853"/>
  <c r="N112" i="853"/>
  <c r="M112" i="853"/>
  <c r="L112" i="853"/>
  <c r="K112" i="853"/>
  <c r="J112" i="853"/>
  <c r="I112" i="853"/>
  <c r="H112" i="853"/>
  <c r="G112" i="853"/>
  <c r="F112" i="853"/>
  <c r="E112" i="853"/>
  <c r="AR107" i="853"/>
  <c r="AQ107" i="853"/>
  <c r="AP107" i="853"/>
  <c r="AO107" i="853"/>
  <c r="AN107" i="853"/>
  <c r="AM107" i="853"/>
  <c r="AL107" i="853"/>
  <c r="AK107" i="853"/>
  <c r="AJ107" i="853"/>
  <c r="AI107" i="853"/>
  <c r="AH107" i="853"/>
  <c r="AG107" i="853"/>
  <c r="AF107" i="853"/>
  <c r="AE107" i="853"/>
  <c r="AD107" i="853"/>
  <c r="AC107" i="853"/>
  <c r="AB107" i="853"/>
  <c r="AA107" i="853"/>
  <c r="Z107" i="853"/>
  <c r="Y107" i="853"/>
  <c r="X107" i="853"/>
  <c r="W107" i="853"/>
  <c r="V107" i="853"/>
  <c r="U107" i="853"/>
  <c r="T107" i="853"/>
  <c r="M107" i="853"/>
  <c r="J107" i="853"/>
  <c r="E107" i="853"/>
  <c r="AR106" i="853"/>
  <c r="AR117" i="853" s="1"/>
  <c r="AQ106" i="853"/>
  <c r="AQ117" i="853" s="1"/>
  <c r="AP106" i="853"/>
  <c r="AP117" i="853" s="1"/>
  <c r="AO106" i="853"/>
  <c r="AN106" i="853"/>
  <c r="AN117" i="853" s="1"/>
  <c r="AM106" i="853"/>
  <c r="AM117" i="853" s="1"/>
  <c r="AL106" i="853"/>
  <c r="AL117" i="853" s="1"/>
  <c r="AK106" i="853"/>
  <c r="AJ106" i="853"/>
  <c r="AJ117" i="853" s="1"/>
  <c r="AI106" i="853"/>
  <c r="AI117" i="853" s="1"/>
  <c r="AH106" i="853"/>
  <c r="AH117" i="853" s="1"/>
  <c r="AG106" i="853"/>
  <c r="AF106" i="853"/>
  <c r="AF117" i="853" s="1"/>
  <c r="AE106" i="853"/>
  <c r="AE117" i="853" s="1"/>
  <c r="AD106" i="853"/>
  <c r="AD117" i="853" s="1"/>
  <c r="AC106" i="853"/>
  <c r="AB106" i="853"/>
  <c r="AB117" i="853" s="1"/>
  <c r="AA106" i="853"/>
  <c r="AA117" i="853" s="1"/>
  <c r="Z106" i="853"/>
  <c r="Z117" i="853" s="1"/>
  <c r="Y106" i="853"/>
  <c r="X106" i="853"/>
  <c r="X117" i="853" s="1"/>
  <c r="W106" i="853"/>
  <c r="W117" i="853" s="1"/>
  <c r="V106" i="853"/>
  <c r="V117" i="853" s="1"/>
  <c r="U106" i="853"/>
  <c r="T106" i="853"/>
  <c r="T117" i="853" s="1"/>
  <c r="AR99" i="853"/>
  <c r="AQ99" i="853"/>
  <c r="AP99" i="853"/>
  <c r="AO99" i="853"/>
  <c r="AN99" i="853"/>
  <c r="AM99" i="853"/>
  <c r="AL99" i="853"/>
  <c r="AK99" i="853"/>
  <c r="AJ99" i="853"/>
  <c r="AI99" i="853"/>
  <c r="AH99" i="853"/>
  <c r="AG99" i="853"/>
  <c r="AF99" i="853"/>
  <c r="AE99" i="853"/>
  <c r="AD99" i="853"/>
  <c r="AC99" i="853"/>
  <c r="AB99" i="853"/>
  <c r="AA99" i="853"/>
  <c r="Z99" i="853"/>
  <c r="Y99" i="853"/>
  <c r="X99" i="853"/>
  <c r="W99" i="853"/>
  <c r="V99" i="853"/>
  <c r="U99" i="853"/>
  <c r="T99" i="853"/>
  <c r="S99" i="853"/>
  <c r="Q99" i="853"/>
  <c r="O99" i="853"/>
  <c r="M99" i="853"/>
  <c r="K99" i="853"/>
  <c r="I99" i="853"/>
  <c r="G99" i="853"/>
  <c r="E99" i="853"/>
  <c r="AR97" i="853"/>
  <c r="AQ97" i="853"/>
  <c r="AP97" i="853"/>
  <c r="AO97" i="853"/>
  <c r="AN97" i="853"/>
  <c r="AM97" i="853"/>
  <c r="AL97" i="853"/>
  <c r="AK97" i="853"/>
  <c r="AJ97" i="853"/>
  <c r="AI97" i="853"/>
  <c r="AH97" i="853"/>
  <c r="AG97" i="853"/>
  <c r="AF97" i="853"/>
  <c r="AE97" i="853"/>
  <c r="AD97" i="853"/>
  <c r="AC97" i="853"/>
  <c r="AB97" i="853"/>
  <c r="AA97" i="853"/>
  <c r="Z97" i="853"/>
  <c r="Y97" i="853"/>
  <c r="X97" i="853"/>
  <c r="W97" i="853"/>
  <c r="V97" i="853"/>
  <c r="U97" i="853"/>
  <c r="T97" i="853"/>
  <c r="S97" i="853"/>
  <c r="R97" i="853"/>
  <c r="Q97" i="853"/>
  <c r="P97" i="853"/>
  <c r="O97" i="853"/>
  <c r="N97" i="853"/>
  <c r="M97" i="853"/>
  <c r="L97" i="853"/>
  <c r="K97" i="853"/>
  <c r="J97" i="853"/>
  <c r="I97" i="853"/>
  <c r="H97" i="853"/>
  <c r="G97" i="853"/>
  <c r="F97" i="853"/>
  <c r="E97" i="853"/>
  <c r="AR95" i="853"/>
  <c r="AR102" i="853" s="1"/>
  <c r="AQ95" i="853"/>
  <c r="AQ102" i="853" s="1"/>
  <c r="AP95" i="853"/>
  <c r="AP102" i="853" s="1"/>
  <c r="AO95" i="853"/>
  <c r="AO102" i="853" s="1"/>
  <c r="AN95" i="853"/>
  <c r="AN102" i="853" s="1"/>
  <c r="AM95" i="853"/>
  <c r="AM102" i="853" s="1"/>
  <c r="AL95" i="853"/>
  <c r="AL102" i="853" s="1"/>
  <c r="AK95" i="853"/>
  <c r="AK102" i="853" s="1"/>
  <c r="AJ95" i="853"/>
  <c r="AJ102" i="853" s="1"/>
  <c r="AI95" i="853"/>
  <c r="AI102" i="853" s="1"/>
  <c r="AH95" i="853"/>
  <c r="AH102" i="853" s="1"/>
  <c r="AG95" i="853"/>
  <c r="AG102" i="853" s="1"/>
  <c r="AF95" i="853"/>
  <c r="AF102" i="853" s="1"/>
  <c r="AE95" i="853"/>
  <c r="AE102" i="853" s="1"/>
  <c r="AD95" i="853"/>
  <c r="AD102" i="853" s="1"/>
  <c r="AC95" i="853"/>
  <c r="AC102" i="853" s="1"/>
  <c r="AB95" i="853"/>
  <c r="AB102" i="853" s="1"/>
  <c r="AA95" i="853"/>
  <c r="AA102" i="853" s="1"/>
  <c r="Z95" i="853"/>
  <c r="Z102" i="853" s="1"/>
  <c r="Y95" i="853"/>
  <c r="Y102" i="853" s="1"/>
  <c r="X95" i="853"/>
  <c r="X102" i="853" s="1"/>
  <c r="W95" i="853"/>
  <c r="W102" i="853" s="1"/>
  <c r="V95" i="853"/>
  <c r="V102" i="853" s="1"/>
  <c r="U95" i="853"/>
  <c r="U102" i="853" s="1"/>
  <c r="T95" i="853"/>
  <c r="T102" i="853" s="1"/>
  <c r="Q95" i="853"/>
  <c r="Q102" i="853" s="1"/>
  <c r="O95" i="853"/>
  <c r="O102" i="853" s="1"/>
  <c r="I95" i="853"/>
  <c r="I102" i="853" s="1"/>
  <c r="G95" i="853"/>
  <c r="G102" i="853" s="1"/>
  <c r="AR93" i="853"/>
  <c r="AR101" i="853" s="1"/>
  <c r="AQ93" i="853"/>
  <c r="AQ101" i="853" s="1"/>
  <c r="AP93" i="853"/>
  <c r="AP101" i="853" s="1"/>
  <c r="AO93" i="853"/>
  <c r="AO101" i="853" s="1"/>
  <c r="AN93" i="853"/>
  <c r="AN101" i="853" s="1"/>
  <c r="AM93" i="853"/>
  <c r="AM101" i="853" s="1"/>
  <c r="AL93" i="853"/>
  <c r="AL101" i="853" s="1"/>
  <c r="AK93" i="853"/>
  <c r="AK101" i="853" s="1"/>
  <c r="AJ93" i="853"/>
  <c r="AJ101" i="853" s="1"/>
  <c r="AI93" i="853"/>
  <c r="AI101" i="853" s="1"/>
  <c r="AH93" i="853"/>
  <c r="AH101" i="853" s="1"/>
  <c r="AG93" i="853"/>
  <c r="AG101" i="853" s="1"/>
  <c r="AF93" i="853"/>
  <c r="AF101" i="853" s="1"/>
  <c r="AE93" i="853"/>
  <c r="AE101" i="853" s="1"/>
  <c r="AD93" i="853"/>
  <c r="AD101" i="853" s="1"/>
  <c r="AC93" i="853"/>
  <c r="AC101" i="853" s="1"/>
  <c r="AB93" i="853"/>
  <c r="AB101" i="853" s="1"/>
  <c r="AA93" i="853"/>
  <c r="AA101" i="853" s="1"/>
  <c r="Z93" i="853"/>
  <c r="Z101" i="853" s="1"/>
  <c r="Y93" i="853"/>
  <c r="Y101" i="853" s="1"/>
  <c r="X93" i="853"/>
  <c r="X101" i="853" s="1"/>
  <c r="W93" i="853"/>
  <c r="W101" i="853" s="1"/>
  <c r="V93" i="853"/>
  <c r="V101" i="853" s="1"/>
  <c r="U93" i="853"/>
  <c r="U101" i="853" s="1"/>
  <c r="T93" i="853"/>
  <c r="T101" i="853" s="1"/>
  <c r="AR90" i="853"/>
  <c r="AQ90" i="853"/>
  <c r="AP90" i="853"/>
  <c r="AO90" i="853"/>
  <c r="AN90" i="853"/>
  <c r="AM90" i="853"/>
  <c r="AL90" i="853"/>
  <c r="AK90" i="853"/>
  <c r="AK108" i="853" s="1"/>
  <c r="AJ90" i="853"/>
  <c r="AI90" i="853"/>
  <c r="AH90" i="853"/>
  <c r="AG90" i="853"/>
  <c r="AG110" i="853" s="1"/>
  <c r="AF90" i="853"/>
  <c r="AE90" i="853"/>
  <c r="AD90" i="853"/>
  <c r="AC90" i="853"/>
  <c r="AC110" i="853" s="1"/>
  <c r="AB90" i="853"/>
  <c r="AA90" i="853"/>
  <c r="Z90" i="853"/>
  <c r="Y90" i="853"/>
  <c r="Y110" i="853" s="1"/>
  <c r="X90" i="853"/>
  <c r="W90" i="853"/>
  <c r="V90" i="853"/>
  <c r="U90" i="853"/>
  <c r="U110" i="853" s="1"/>
  <c r="T90" i="853"/>
  <c r="S90" i="853"/>
  <c r="R90" i="853"/>
  <c r="Q90" i="853"/>
  <c r="Q110" i="853" s="1"/>
  <c r="P90" i="853"/>
  <c r="P107" i="853" s="1"/>
  <c r="O90" i="853"/>
  <c r="N90" i="853"/>
  <c r="M90" i="853"/>
  <c r="M110" i="853" s="1"/>
  <c r="L90" i="853"/>
  <c r="K90" i="853"/>
  <c r="J90" i="853"/>
  <c r="I90" i="853"/>
  <c r="I110" i="853" s="1"/>
  <c r="H90" i="853"/>
  <c r="H108" i="853" s="1"/>
  <c r="G90" i="853"/>
  <c r="F90" i="853"/>
  <c r="E90" i="853"/>
  <c r="E110" i="853" s="1"/>
  <c r="D134" i="853"/>
  <c r="D135" i="853"/>
  <c r="D133" i="853"/>
  <c r="I93" i="853"/>
  <c r="I101" i="853" s="1"/>
  <c r="R99" i="853"/>
  <c r="R103" i="853" s="1"/>
  <c r="C7" i="853"/>
  <c r="C6" i="853"/>
  <c r="A1" i="853"/>
  <c r="D136" i="852"/>
  <c r="AR129" i="852"/>
  <c r="AQ129" i="852"/>
  <c r="AP129" i="852"/>
  <c r="AO129" i="852"/>
  <c r="AN129" i="852"/>
  <c r="AM129" i="852"/>
  <c r="AL129" i="852"/>
  <c r="AK129" i="852"/>
  <c r="AJ129" i="852"/>
  <c r="AI129" i="852"/>
  <c r="AH129" i="852"/>
  <c r="AG129" i="852"/>
  <c r="AF129" i="852"/>
  <c r="AE129" i="852"/>
  <c r="AD129" i="852"/>
  <c r="AC129" i="852"/>
  <c r="AB129" i="852"/>
  <c r="AA129" i="852"/>
  <c r="Z129" i="852"/>
  <c r="Y129" i="852"/>
  <c r="X129" i="852"/>
  <c r="W129" i="852"/>
  <c r="V129" i="852"/>
  <c r="U129" i="852"/>
  <c r="T129" i="852"/>
  <c r="AR122" i="852"/>
  <c r="AQ122" i="852"/>
  <c r="AP122" i="852"/>
  <c r="AO122" i="852"/>
  <c r="AN122" i="852"/>
  <c r="AM122" i="852"/>
  <c r="AL122" i="852"/>
  <c r="AK122" i="852"/>
  <c r="AJ122" i="852"/>
  <c r="AI122" i="852"/>
  <c r="AH122" i="852"/>
  <c r="AG122" i="852"/>
  <c r="AF122" i="852"/>
  <c r="AE122" i="852"/>
  <c r="AD122" i="852"/>
  <c r="AC122" i="852"/>
  <c r="AB122" i="852"/>
  <c r="AA122" i="852"/>
  <c r="Z122" i="852"/>
  <c r="Y122" i="852"/>
  <c r="X122" i="852"/>
  <c r="W122" i="852"/>
  <c r="V122" i="852"/>
  <c r="U122" i="852"/>
  <c r="T122" i="852"/>
  <c r="AR121" i="852"/>
  <c r="AR123" i="852" s="1"/>
  <c r="AQ121" i="852"/>
  <c r="AP121" i="852"/>
  <c r="AP123" i="852" s="1"/>
  <c r="AO121" i="852"/>
  <c r="AN121" i="852"/>
  <c r="AN123" i="852" s="1"/>
  <c r="AM121" i="852"/>
  <c r="AL121" i="852"/>
  <c r="AL123" i="852" s="1"/>
  <c r="AK121" i="852"/>
  <c r="AJ121" i="852"/>
  <c r="AJ123" i="852" s="1"/>
  <c r="AI121" i="852"/>
  <c r="AH121" i="852"/>
  <c r="AH123" i="852" s="1"/>
  <c r="AG121" i="852"/>
  <c r="AF121" i="852"/>
  <c r="AF123" i="852" s="1"/>
  <c r="AE121" i="852"/>
  <c r="AD121" i="852"/>
  <c r="AD123" i="852" s="1"/>
  <c r="AC121" i="852"/>
  <c r="AC123" i="852" s="1"/>
  <c r="AB121" i="852"/>
  <c r="AB123" i="852" s="1"/>
  <c r="AA121" i="852"/>
  <c r="Z121" i="852"/>
  <c r="Z123" i="852" s="1"/>
  <c r="Y121" i="852"/>
  <c r="Y123" i="852" s="1"/>
  <c r="X121" i="852"/>
  <c r="X123" i="852" s="1"/>
  <c r="W121" i="852"/>
  <c r="V121" i="852"/>
  <c r="V123" i="852" s="1"/>
  <c r="U121" i="852"/>
  <c r="U123" i="852" s="1"/>
  <c r="T121" i="852"/>
  <c r="T123" i="852" s="1"/>
  <c r="AR120" i="852"/>
  <c r="AQ120" i="852"/>
  <c r="AP120" i="852"/>
  <c r="AO120" i="852"/>
  <c r="AN120" i="852"/>
  <c r="AM120" i="852"/>
  <c r="AL120" i="852"/>
  <c r="AK120" i="852"/>
  <c r="AJ120" i="852"/>
  <c r="AI120" i="852"/>
  <c r="AH120" i="852"/>
  <c r="AG120" i="852"/>
  <c r="AF120" i="852"/>
  <c r="AE120" i="852"/>
  <c r="AD120" i="852"/>
  <c r="AC120" i="852"/>
  <c r="AB120" i="852"/>
  <c r="AA120" i="852"/>
  <c r="Z120" i="852"/>
  <c r="Y120" i="852"/>
  <c r="X120" i="852"/>
  <c r="W120" i="852"/>
  <c r="V120" i="852"/>
  <c r="U120" i="852"/>
  <c r="T120" i="852"/>
  <c r="AR112" i="852"/>
  <c r="AQ112" i="852"/>
  <c r="AP112" i="852"/>
  <c r="AO112" i="852"/>
  <c r="AN112" i="852"/>
  <c r="AM112" i="852"/>
  <c r="AL112" i="852"/>
  <c r="AK112" i="852"/>
  <c r="AJ112" i="852"/>
  <c r="AI112" i="852"/>
  <c r="AH112" i="852"/>
  <c r="AG112" i="852"/>
  <c r="AF112" i="852"/>
  <c r="AE112" i="852"/>
  <c r="AD112" i="852"/>
  <c r="AC112" i="852"/>
  <c r="AB112" i="852"/>
  <c r="AA112" i="852"/>
  <c r="Z112" i="852"/>
  <c r="Y112" i="852"/>
  <c r="X112" i="852"/>
  <c r="W112" i="852"/>
  <c r="V112" i="852"/>
  <c r="U112" i="852"/>
  <c r="T112" i="852"/>
  <c r="S112" i="852"/>
  <c r="R112" i="852"/>
  <c r="Q112" i="852"/>
  <c r="P112" i="852"/>
  <c r="O112" i="852"/>
  <c r="N112" i="852"/>
  <c r="M112" i="852"/>
  <c r="L112" i="852"/>
  <c r="K112" i="852"/>
  <c r="J112" i="852"/>
  <c r="I112" i="852"/>
  <c r="H112" i="852"/>
  <c r="G112" i="852"/>
  <c r="F112" i="852"/>
  <c r="E112" i="852"/>
  <c r="AM109" i="852"/>
  <c r="K109" i="852"/>
  <c r="O108" i="852"/>
  <c r="AR107" i="852"/>
  <c r="AQ107" i="852"/>
  <c r="AP107" i="852"/>
  <c r="AO107" i="852"/>
  <c r="AN107" i="852"/>
  <c r="AM107" i="852"/>
  <c r="AL107" i="852"/>
  <c r="AK107" i="852"/>
  <c r="AJ107" i="852"/>
  <c r="AI107" i="852"/>
  <c r="AH107" i="852"/>
  <c r="AG107" i="852"/>
  <c r="AF107" i="852"/>
  <c r="AE107" i="852"/>
  <c r="AD107" i="852"/>
  <c r="AC107" i="852"/>
  <c r="AB107" i="852"/>
  <c r="AA107" i="852"/>
  <c r="Z107" i="852"/>
  <c r="Y107" i="852"/>
  <c r="X107" i="852"/>
  <c r="W107" i="852"/>
  <c r="V107" i="852"/>
  <c r="U107" i="852"/>
  <c r="T107" i="852"/>
  <c r="AR106" i="852"/>
  <c r="AR117" i="852" s="1"/>
  <c r="AQ106" i="852"/>
  <c r="AP106" i="852"/>
  <c r="AO106" i="852"/>
  <c r="AN106" i="852"/>
  <c r="AN117" i="852" s="1"/>
  <c r="AM106" i="852"/>
  <c r="AL106" i="852"/>
  <c r="AK106" i="852"/>
  <c r="AJ106" i="852"/>
  <c r="AJ117" i="852" s="1"/>
  <c r="AI106" i="852"/>
  <c r="AH106" i="852"/>
  <c r="AG106" i="852"/>
  <c r="AF106" i="852"/>
  <c r="AF117" i="852" s="1"/>
  <c r="AE106" i="852"/>
  <c r="AD106" i="852"/>
  <c r="AC106" i="852"/>
  <c r="AB106" i="852"/>
  <c r="AB117" i="852" s="1"/>
  <c r="AA106" i="852"/>
  <c r="Z106" i="852"/>
  <c r="Y106" i="852"/>
  <c r="X106" i="852"/>
  <c r="X117" i="852" s="1"/>
  <c r="W106" i="852"/>
  <c r="V106" i="852"/>
  <c r="U106" i="852"/>
  <c r="T106" i="852"/>
  <c r="T117" i="852" s="1"/>
  <c r="AC103" i="852"/>
  <c r="AC102" i="852"/>
  <c r="AR99" i="852"/>
  <c r="AQ99" i="852"/>
  <c r="AP99" i="852"/>
  <c r="AO99" i="852"/>
  <c r="AN99" i="852"/>
  <c r="AM99" i="852"/>
  <c r="AL99" i="852"/>
  <c r="AK99" i="852"/>
  <c r="AJ99" i="852"/>
  <c r="AI99" i="852"/>
  <c r="AH99" i="852"/>
  <c r="AG99" i="852"/>
  <c r="AF99" i="852"/>
  <c r="AE99" i="852"/>
  <c r="AD99" i="852"/>
  <c r="AC99" i="852"/>
  <c r="AB99" i="852"/>
  <c r="AA99" i="852"/>
  <c r="Z99" i="852"/>
  <c r="Y99" i="852"/>
  <c r="X99" i="852"/>
  <c r="W99" i="852"/>
  <c r="V99" i="852"/>
  <c r="U99" i="852"/>
  <c r="T99" i="852"/>
  <c r="Q99" i="852"/>
  <c r="Q103" i="852" s="1"/>
  <c r="AR97" i="852"/>
  <c r="AQ97" i="852"/>
  <c r="AP97" i="852"/>
  <c r="AO97" i="852"/>
  <c r="AN97" i="852"/>
  <c r="AM97" i="852"/>
  <c r="AL97" i="852"/>
  <c r="AK97" i="852"/>
  <c r="AJ97" i="852"/>
  <c r="AI97" i="852"/>
  <c r="AH97" i="852"/>
  <c r="AG97" i="852"/>
  <c r="AF97" i="852"/>
  <c r="AE97" i="852"/>
  <c r="AD97" i="852"/>
  <c r="AC97" i="852"/>
  <c r="AB97" i="852"/>
  <c r="AA97" i="852"/>
  <c r="Z97" i="852"/>
  <c r="Y97" i="852"/>
  <c r="X97" i="852"/>
  <c r="W97" i="852"/>
  <c r="V97" i="852"/>
  <c r="U97" i="852"/>
  <c r="T97" i="852"/>
  <c r="S97" i="852"/>
  <c r="R97" i="852"/>
  <c r="Q97" i="852"/>
  <c r="P97" i="852"/>
  <c r="O97" i="852"/>
  <c r="N97" i="852"/>
  <c r="M97" i="852"/>
  <c r="L97" i="852"/>
  <c r="K97" i="852"/>
  <c r="J97" i="852"/>
  <c r="I97" i="852"/>
  <c r="H97" i="852"/>
  <c r="G97" i="852"/>
  <c r="F97" i="852"/>
  <c r="E97" i="852"/>
  <c r="AR95" i="852"/>
  <c r="AR102" i="852" s="1"/>
  <c r="AQ95" i="852"/>
  <c r="AQ102" i="852" s="1"/>
  <c r="AP95" i="852"/>
  <c r="AP102" i="852" s="1"/>
  <c r="AO95" i="852"/>
  <c r="AO102" i="852" s="1"/>
  <c r="AN95" i="852"/>
  <c r="AN102" i="852" s="1"/>
  <c r="AM95" i="852"/>
  <c r="AM102" i="852" s="1"/>
  <c r="AL95" i="852"/>
  <c r="AL102" i="852" s="1"/>
  <c r="AK95" i="852"/>
  <c r="AK102" i="852" s="1"/>
  <c r="AJ95" i="852"/>
  <c r="AJ102" i="852" s="1"/>
  <c r="AI95" i="852"/>
  <c r="AI102" i="852" s="1"/>
  <c r="AH95" i="852"/>
  <c r="AH102" i="852" s="1"/>
  <c r="AG95" i="852"/>
  <c r="AG102" i="852" s="1"/>
  <c r="AF95" i="852"/>
  <c r="AF102" i="852" s="1"/>
  <c r="AE95" i="852"/>
  <c r="AE102" i="852" s="1"/>
  <c r="AD95" i="852"/>
  <c r="AD102" i="852" s="1"/>
  <c r="AC95" i="852"/>
  <c r="AB95" i="852"/>
  <c r="AB102" i="852" s="1"/>
  <c r="AA95" i="852"/>
  <c r="AA102" i="852" s="1"/>
  <c r="Z95" i="852"/>
  <c r="Z102" i="852" s="1"/>
  <c r="Y95" i="852"/>
  <c r="Y102" i="852" s="1"/>
  <c r="X95" i="852"/>
  <c r="X102" i="852" s="1"/>
  <c r="W95" i="852"/>
  <c r="W102" i="852" s="1"/>
  <c r="V95" i="852"/>
  <c r="V102" i="852" s="1"/>
  <c r="U95" i="852"/>
  <c r="U102" i="852" s="1"/>
  <c r="T95" i="852"/>
  <c r="T102" i="852" s="1"/>
  <c r="M95" i="852"/>
  <c r="M102" i="852" s="1"/>
  <c r="AR93" i="852"/>
  <c r="AR101" i="852" s="1"/>
  <c r="AQ93" i="852"/>
  <c r="AQ101" i="852" s="1"/>
  <c r="AP93" i="852"/>
  <c r="AP101" i="852" s="1"/>
  <c r="AO93" i="852"/>
  <c r="AO101" i="852" s="1"/>
  <c r="AN93" i="852"/>
  <c r="AN101" i="852" s="1"/>
  <c r="AM93" i="852"/>
  <c r="AM101" i="852" s="1"/>
  <c r="AL93" i="852"/>
  <c r="AL101" i="852" s="1"/>
  <c r="AK93" i="852"/>
  <c r="AK101" i="852" s="1"/>
  <c r="AJ93" i="852"/>
  <c r="AJ101" i="852" s="1"/>
  <c r="AI93" i="852"/>
  <c r="AI101" i="852" s="1"/>
  <c r="AH93" i="852"/>
  <c r="AH101" i="852" s="1"/>
  <c r="AG93" i="852"/>
  <c r="AG101" i="852" s="1"/>
  <c r="AF93" i="852"/>
  <c r="AF101" i="852" s="1"/>
  <c r="AE93" i="852"/>
  <c r="AE101" i="852" s="1"/>
  <c r="AD93" i="852"/>
  <c r="AD101" i="852" s="1"/>
  <c r="AC93" i="852"/>
  <c r="AC101" i="852" s="1"/>
  <c r="AB93" i="852"/>
  <c r="AB101" i="852" s="1"/>
  <c r="AA93" i="852"/>
  <c r="AA101" i="852" s="1"/>
  <c r="Z93" i="852"/>
  <c r="Z101" i="852" s="1"/>
  <c r="Y93" i="852"/>
  <c r="Y101" i="852" s="1"/>
  <c r="X93" i="852"/>
  <c r="X101" i="852" s="1"/>
  <c r="W93" i="852"/>
  <c r="W101" i="852" s="1"/>
  <c r="V93" i="852"/>
  <c r="V101" i="852" s="1"/>
  <c r="U93" i="852"/>
  <c r="U101" i="852" s="1"/>
  <c r="T93" i="852"/>
  <c r="T101" i="852" s="1"/>
  <c r="AR90" i="852"/>
  <c r="AQ90" i="852"/>
  <c r="AQ110" i="852" s="1"/>
  <c r="AP90" i="852"/>
  <c r="AO90" i="852"/>
  <c r="AO110" i="852" s="1"/>
  <c r="AN90" i="852"/>
  <c r="AM90" i="852"/>
  <c r="AM110" i="852" s="1"/>
  <c r="AL90" i="852"/>
  <c r="AK90" i="852"/>
  <c r="AK110" i="852" s="1"/>
  <c r="AJ90" i="852"/>
  <c r="AI90" i="852"/>
  <c r="AH90" i="852"/>
  <c r="AG90" i="852"/>
  <c r="AG110" i="852" s="1"/>
  <c r="AF90" i="852"/>
  <c r="AE90" i="852"/>
  <c r="AD90" i="852"/>
  <c r="AC90" i="852"/>
  <c r="AC110" i="852" s="1"/>
  <c r="AB90" i="852"/>
  <c r="AA90" i="852"/>
  <c r="Z90" i="852"/>
  <c r="Y90" i="852"/>
  <c r="Y110" i="852" s="1"/>
  <c r="X90" i="852"/>
  <c r="W90" i="852"/>
  <c r="V90" i="852"/>
  <c r="U90" i="852"/>
  <c r="U110" i="852" s="1"/>
  <c r="T90" i="852"/>
  <c r="S90" i="852"/>
  <c r="S110" i="852" s="1"/>
  <c r="R90" i="852"/>
  <c r="Q90" i="852"/>
  <c r="Q110" i="852" s="1"/>
  <c r="P90" i="852"/>
  <c r="O90" i="852"/>
  <c r="O110" i="852" s="1"/>
  <c r="N90" i="852"/>
  <c r="M90" i="852"/>
  <c r="M110" i="852" s="1"/>
  <c r="L90" i="852"/>
  <c r="K90" i="852"/>
  <c r="K110" i="852" s="1"/>
  <c r="J90" i="852"/>
  <c r="I90" i="852"/>
  <c r="I110" i="852" s="1"/>
  <c r="H90" i="852"/>
  <c r="G90" i="852"/>
  <c r="F90" i="852"/>
  <c r="E90" i="852"/>
  <c r="C73" i="852"/>
  <c r="D134" i="852" s="1"/>
  <c r="C67" i="852"/>
  <c r="C46" i="852"/>
  <c r="C40" i="852"/>
  <c r="C34" i="852"/>
  <c r="D133" i="852" s="1"/>
  <c r="P120" i="852" s="1"/>
  <c r="C22" i="852"/>
  <c r="I95" i="852" s="1"/>
  <c r="I102" i="852" s="1"/>
  <c r="C20" i="852"/>
  <c r="C21" i="852" s="1"/>
  <c r="C14" i="852"/>
  <c r="R99" i="852" s="1"/>
  <c r="C7" i="852"/>
  <c r="C6" i="852"/>
  <c r="A1" i="852"/>
  <c r="D136" i="851"/>
  <c r="AR129" i="851"/>
  <c r="AQ129" i="851"/>
  <c r="AP129" i="851"/>
  <c r="AO129" i="851"/>
  <c r="AN129" i="851"/>
  <c r="AM129" i="851"/>
  <c r="AL129" i="851"/>
  <c r="AK129" i="851"/>
  <c r="AJ129" i="851"/>
  <c r="AI129" i="851"/>
  <c r="AH129" i="851"/>
  <c r="AG129" i="851"/>
  <c r="AF129" i="851"/>
  <c r="AE129" i="851"/>
  <c r="AD129" i="851"/>
  <c r="AC129" i="851"/>
  <c r="AB129" i="851"/>
  <c r="AA129" i="851"/>
  <c r="Z129" i="851"/>
  <c r="Y129" i="851"/>
  <c r="X129" i="851"/>
  <c r="W129" i="851"/>
  <c r="V129" i="851"/>
  <c r="U129" i="851"/>
  <c r="T129" i="851"/>
  <c r="W123" i="851"/>
  <c r="AR122" i="851"/>
  <c r="AQ122" i="851"/>
  <c r="AP122" i="851"/>
  <c r="AO122" i="851"/>
  <c r="AN122" i="851"/>
  <c r="AM122" i="851"/>
  <c r="AL122" i="851"/>
  <c r="AK122" i="851"/>
  <c r="AJ122" i="851"/>
  <c r="AI122" i="851"/>
  <c r="AH122" i="851"/>
  <c r="AG122" i="851"/>
  <c r="AF122" i="851"/>
  <c r="AE122" i="851"/>
  <c r="AD122" i="851"/>
  <c r="AC122" i="851"/>
  <c r="AB122" i="851"/>
  <c r="AA122" i="851"/>
  <c r="Z122" i="851"/>
  <c r="Y122" i="851"/>
  <c r="X122" i="851"/>
  <c r="W122" i="851"/>
  <c r="V122" i="851"/>
  <c r="U122" i="851"/>
  <c r="T122" i="851"/>
  <c r="AR121" i="851"/>
  <c r="AQ121" i="851"/>
  <c r="AQ123" i="851" s="1"/>
  <c r="AP121" i="851"/>
  <c r="AP123" i="851" s="1"/>
  <c r="AO121" i="851"/>
  <c r="AO123" i="851" s="1"/>
  <c r="AN121" i="851"/>
  <c r="AM121" i="851"/>
  <c r="AM123" i="851" s="1"/>
  <c r="AL121" i="851"/>
  <c r="AL123" i="851" s="1"/>
  <c r="AK121" i="851"/>
  <c r="AK123" i="851" s="1"/>
  <c r="AJ121" i="851"/>
  <c r="AI121" i="851"/>
  <c r="AI123" i="851" s="1"/>
  <c r="AH121" i="851"/>
  <c r="AH123" i="851" s="1"/>
  <c r="AG121" i="851"/>
  <c r="AG123" i="851" s="1"/>
  <c r="AF121" i="851"/>
  <c r="AE121" i="851"/>
  <c r="AE123" i="851" s="1"/>
  <c r="AD121" i="851"/>
  <c r="AD123" i="851" s="1"/>
  <c r="AC121" i="851"/>
  <c r="AC123" i="851" s="1"/>
  <c r="AB121" i="851"/>
  <c r="AA121" i="851"/>
  <c r="AA123" i="851" s="1"/>
  <c r="Z121" i="851"/>
  <c r="Z123" i="851" s="1"/>
  <c r="Y121" i="851"/>
  <c r="Y123" i="851" s="1"/>
  <c r="X121" i="851"/>
  <c r="W121" i="851"/>
  <c r="V121" i="851"/>
  <c r="V123" i="851" s="1"/>
  <c r="U121" i="851"/>
  <c r="U123" i="851" s="1"/>
  <c r="T121" i="851"/>
  <c r="AR120" i="851"/>
  <c r="AQ120" i="851"/>
  <c r="AP120" i="851"/>
  <c r="AO120" i="851"/>
  <c r="AN120" i="851"/>
  <c r="AM120" i="851"/>
  <c r="AL120" i="851"/>
  <c r="AK120" i="851"/>
  <c r="AJ120" i="851"/>
  <c r="AI120" i="851"/>
  <c r="AH120" i="851"/>
  <c r="AG120" i="851"/>
  <c r="AF120" i="851"/>
  <c r="AE120" i="851"/>
  <c r="AD120" i="851"/>
  <c r="AC120" i="851"/>
  <c r="AB120" i="851"/>
  <c r="AA120" i="851"/>
  <c r="Z120" i="851"/>
  <c r="Y120" i="851"/>
  <c r="X120" i="851"/>
  <c r="W120" i="851"/>
  <c r="V120" i="851"/>
  <c r="U120" i="851"/>
  <c r="T120" i="851"/>
  <c r="R120" i="851"/>
  <c r="AH117" i="851"/>
  <c r="AR112" i="851"/>
  <c r="AQ112" i="851"/>
  <c r="AP112" i="851"/>
  <c r="AO112" i="851"/>
  <c r="AN112" i="851"/>
  <c r="AM112" i="851"/>
  <c r="AL112" i="851"/>
  <c r="AK112" i="851"/>
  <c r="AJ112" i="851"/>
  <c r="AI112" i="851"/>
  <c r="AH112" i="851"/>
  <c r="AG112" i="851"/>
  <c r="AF112" i="851"/>
  <c r="AE112" i="851"/>
  <c r="AD112" i="851"/>
  <c r="AC112" i="851"/>
  <c r="AB112" i="851"/>
  <c r="AA112" i="851"/>
  <c r="Z112" i="851"/>
  <c r="Y112" i="851"/>
  <c r="X112" i="851"/>
  <c r="W112" i="851"/>
  <c r="V112" i="851"/>
  <c r="U112" i="851"/>
  <c r="T112" i="851"/>
  <c r="S112" i="851"/>
  <c r="R112" i="851"/>
  <c r="Q112" i="851"/>
  <c r="P112" i="851"/>
  <c r="O112" i="851"/>
  <c r="N112" i="851"/>
  <c r="M112" i="851"/>
  <c r="L112" i="851"/>
  <c r="K112" i="851"/>
  <c r="J112" i="851"/>
  <c r="I112" i="851"/>
  <c r="H112" i="851"/>
  <c r="G112" i="851"/>
  <c r="F112" i="851"/>
  <c r="E112" i="851"/>
  <c r="AR107" i="851"/>
  <c r="AQ107" i="851"/>
  <c r="AP107" i="851"/>
  <c r="AO107" i="851"/>
  <c r="AN107" i="851"/>
  <c r="AM107" i="851"/>
  <c r="AL107" i="851"/>
  <c r="AK107" i="851"/>
  <c r="AJ107" i="851"/>
  <c r="AI107" i="851"/>
  <c r="AH107" i="851"/>
  <c r="AG107" i="851"/>
  <c r="AF107" i="851"/>
  <c r="AE107" i="851"/>
  <c r="AD107" i="851"/>
  <c r="AC107" i="851"/>
  <c r="AB107" i="851"/>
  <c r="AA107" i="851"/>
  <c r="Z107" i="851"/>
  <c r="Y107" i="851"/>
  <c r="X107" i="851"/>
  <c r="W107" i="851"/>
  <c r="V107" i="851"/>
  <c r="U107" i="851"/>
  <c r="T107" i="851"/>
  <c r="AR106" i="851"/>
  <c r="AR117" i="851" s="1"/>
  <c r="AQ106" i="851"/>
  <c r="AP106" i="851"/>
  <c r="AO106" i="851"/>
  <c r="AO117" i="851" s="1"/>
  <c r="AN106" i="851"/>
  <c r="AN117" i="851" s="1"/>
  <c r="AM106" i="851"/>
  <c r="AL106" i="851"/>
  <c r="AK106" i="851"/>
  <c r="AK117" i="851" s="1"/>
  <c r="AJ106" i="851"/>
  <c r="AJ117" i="851" s="1"/>
  <c r="AI106" i="851"/>
  <c r="AH106" i="851"/>
  <c r="AG106" i="851"/>
  <c r="AG117" i="851" s="1"/>
  <c r="AF106" i="851"/>
  <c r="AF117" i="851" s="1"/>
  <c r="AE106" i="851"/>
  <c r="AD106" i="851"/>
  <c r="AC106" i="851"/>
  <c r="AC117" i="851" s="1"/>
  <c r="AB106" i="851"/>
  <c r="AB117" i="851" s="1"/>
  <c r="AA106" i="851"/>
  <c r="Z106" i="851"/>
  <c r="Y106" i="851"/>
  <c r="Y117" i="851" s="1"/>
  <c r="X106" i="851"/>
  <c r="X117" i="851" s="1"/>
  <c r="W106" i="851"/>
  <c r="V106" i="851"/>
  <c r="U106" i="851"/>
  <c r="U117" i="851" s="1"/>
  <c r="T106" i="851"/>
  <c r="T117" i="851" s="1"/>
  <c r="AR99" i="851"/>
  <c r="AQ99" i="851"/>
  <c r="AP99" i="851"/>
  <c r="AO99" i="851"/>
  <c r="AN99" i="851"/>
  <c r="AM99" i="851"/>
  <c r="AL99" i="851"/>
  <c r="AK99" i="851"/>
  <c r="AJ99" i="851"/>
  <c r="AI99" i="851"/>
  <c r="AH99" i="851"/>
  <c r="AG99" i="851"/>
  <c r="AF99" i="851"/>
  <c r="AE99" i="851"/>
  <c r="AD99" i="851"/>
  <c r="AC99" i="851"/>
  <c r="AB99" i="851"/>
  <c r="AA99" i="851"/>
  <c r="Z99" i="851"/>
  <c r="Y99" i="851"/>
  <c r="X99" i="851"/>
  <c r="W99" i="851"/>
  <c r="V99" i="851"/>
  <c r="U99" i="851"/>
  <c r="T99" i="851"/>
  <c r="AR97" i="851"/>
  <c r="AQ97" i="851"/>
  <c r="AP97" i="851"/>
  <c r="AO97" i="851"/>
  <c r="AN97" i="851"/>
  <c r="AM97" i="851"/>
  <c r="AL97" i="851"/>
  <c r="AK97" i="851"/>
  <c r="AJ97" i="851"/>
  <c r="AI97" i="851"/>
  <c r="AH97" i="851"/>
  <c r="AG97" i="851"/>
  <c r="AF97" i="851"/>
  <c r="AE97" i="851"/>
  <c r="AD97" i="851"/>
  <c r="AC97" i="851"/>
  <c r="AB97" i="851"/>
  <c r="AA97" i="851"/>
  <c r="Z97" i="851"/>
  <c r="Y97" i="851"/>
  <c r="X97" i="851"/>
  <c r="W97" i="851"/>
  <c r="V97" i="851"/>
  <c r="U97" i="851"/>
  <c r="T97" i="851"/>
  <c r="S97" i="851"/>
  <c r="R97" i="851"/>
  <c r="Q97" i="851"/>
  <c r="P97" i="851"/>
  <c r="O97" i="851"/>
  <c r="N97" i="851"/>
  <c r="M97" i="851"/>
  <c r="L97" i="851"/>
  <c r="K97" i="851"/>
  <c r="J97" i="851"/>
  <c r="I97" i="851"/>
  <c r="H97" i="851"/>
  <c r="G97" i="851"/>
  <c r="F97" i="851"/>
  <c r="E97" i="851"/>
  <c r="AR95" i="851"/>
  <c r="AR102" i="851" s="1"/>
  <c r="AQ95" i="851"/>
  <c r="AQ102" i="851" s="1"/>
  <c r="AP95" i="851"/>
  <c r="AP102" i="851" s="1"/>
  <c r="AO95" i="851"/>
  <c r="AO102" i="851" s="1"/>
  <c r="AN95" i="851"/>
  <c r="AN102" i="851" s="1"/>
  <c r="AM95" i="851"/>
  <c r="AM102" i="851" s="1"/>
  <c r="AL95" i="851"/>
  <c r="AL102" i="851" s="1"/>
  <c r="AK95" i="851"/>
  <c r="AK102" i="851" s="1"/>
  <c r="AJ95" i="851"/>
  <c r="AJ102" i="851" s="1"/>
  <c r="AI95" i="851"/>
  <c r="AI102" i="851" s="1"/>
  <c r="AH95" i="851"/>
  <c r="AH102" i="851" s="1"/>
  <c r="AG95" i="851"/>
  <c r="AG102" i="851" s="1"/>
  <c r="AF95" i="851"/>
  <c r="AF102" i="851" s="1"/>
  <c r="AE95" i="851"/>
  <c r="AE102" i="851" s="1"/>
  <c r="AD95" i="851"/>
  <c r="AD102" i="851" s="1"/>
  <c r="AC95" i="851"/>
  <c r="AC102" i="851" s="1"/>
  <c r="AB95" i="851"/>
  <c r="AB102" i="851" s="1"/>
  <c r="AA95" i="851"/>
  <c r="AA102" i="851" s="1"/>
  <c r="Z95" i="851"/>
  <c r="Z102" i="851" s="1"/>
  <c r="Y95" i="851"/>
  <c r="Y102" i="851" s="1"/>
  <c r="X95" i="851"/>
  <c r="X102" i="851" s="1"/>
  <c r="W95" i="851"/>
  <c r="W102" i="851" s="1"/>
  <c r="V95" i="851"/>
  <c r="V102" i="851" s="1"/>
  <c r="U95" i="851"/>
  <c r="U102" i="851" s="1"/>
  <c r="T95" i="851"/>
  <c r="T102" i="851" s="1"/>
  <c r="AR93" i="851"/>
  <c r="AR101" i="851" s="1"/>
  <c r="AQ93" i="851"/>
  <c r="AQ101" i="851" s="1"/>
  <c r="AP93" i="851"/>
  <c r="AP101" i="851" s="1"/>
  <c r="AO93" i="851"/>
  <c r="AO101" i="851" s="1"/>
  <c r="AN93" i="851"/>
  <c r="AN101" i="851" s="1"/>
  <c r="AM93" i="851"/>
  <c r="AM101" i="851" s="1"/>
  <c r="AL93" i="851"/>
  <c r="AL101" i="851" s="1"/>
  <c r="AK93" i="851"/>
  <c r="AK101" i="851" s="1"/>
  <c r="AJ93" i="851"/>
  <c r="AJ101" i="851" s="1"/>
  <c r="AI93" i="851"/>
  <c r="AI101" i="851" s="1"/>
  <c r="AH93" i="851"/>
  <c r="AH101" i="851" s="1"/>
  <c r="AG93" i="851"/>
  <c r="AG101" i="851" s="1"/>
  <c r="AF93" i="851"/>
  <c r="AF101" i="851" s="1"/>
  <c r="AE93" i="851"/>
  <c r="AE101" i="851" s="1"/>
  <c r="AD93" i="851"/>
  <c r="AD101" i="851" s="1"/>
  <c r="AC93" i="851"/>
  <c r="AC101" i="851" s="1"/>
  <c r="AB93" i="851"/>
  <c r="AB101" i="851" s="1"/>
  <c r="AA93" i="851"/>
  <c r="AA101" i="851" s="1"/>
  <c r="Z93" i="851"/>
  <c r="Z101" i="851" s="1"/>
  <c r="Y93" i="851"/>
  <c r="Y101" i="851" s="1"/>
  <c r="X93" i="851"/>
  <c r="X101" i="851" s="1"/>
  <c r="W93" i="851"/>
  <c r="W101" i="851" s="1"/>
  <c r="V93" i="851"/>
  <c r="V101" i="851" s="1"/>
  <c r="U93" i="851"/>
  <c r="U101" i="851" s="1"/>
  <c r="T93" i="851"/>
  <c r="T101" i="851" s="1"/>
  <c r="AR90" i="851"/>
  <c r="AQ90" i="851"/>
  <c r="AP90" i="851"/>
  <c r="AO90" i="851"/>
  <c r="AO110" i="851" s="1"/>
  <c r="AN90" i="851"/>
  <c r="AM90" i="851"/>
  <c r="AL90" i="851"/>
  <c r="AK90" i="851"/>
  <c r="AK110" i="851" s="1"/>
  <c r="AJ90" i="851"/>
  <c r="AI90" i="851"/>
  <c r="AH90" i="851"/>
  <c r="AG90" i="851"/>
  <c r="AG110" i="851" s="1"/>
  <c r="AF90" i="851"/>
  <c r="AE90" i="851"/>
  <c r="AE110" i="851" s="1"/>
  <c r="AD90" i="851"/>
  <c r="AC90" i="851"/>
  <c r="AC110" i="851" s="1"/>
  <c r="AB90" i="851"/>
  <c r="AA90" i="851"/>
  <c r="Z90" i="851"/>
  <c r="Y90" i="851"/>
  <c r="Y110" i="851" s="1"/>
  <c r="X90" i="851"/>
  <c r="W90" i="851"/>
  <c r="V90" i="851"/>
  <c r="U90" i="851"/>
  <c r="U108" i="851" s="1"/>
  <c r="T90" i="851"/>
  <c r="S90" i="851"/>
  <c r="R90" i="851"/>
  <c r="Q90" i="851"/>
  <c r="Q110" i="851" s="1"/>
  <c r="P90" i="851"/>
  <c r="O90" i="851"/>
  <c r="O110" i="851" s="1"/>
  <c r="N90" i="851"/>
  <c r="M90" i="851"/>
  <c r="M110" i="851" s="1"/>
  <c r="L90" i="851"/>
  <c r="K90" i="851"/>
  <c r="J90" i="851"/>
  <c r="I90" i="851"/>
  <c r="I110" i="851" s="1"/>
  <c r="H90" i="851"/>
  <c r="G90" i="851"/>
  <c r="F90" i="851"/>
  <c r="E90" i="851"/>
  <c r="E110" i="851" s="1"/>
  <c r="C73" i="851"/>
  <c r="D134" i="851" s="1"/>
  <c r="C67" i="851"/>
  <c r="C46" i="851"/>
  <c r="C40" i="851"/>
  <c r="C34" i="851"/>
  <c r="D133" i="851" s="1"/>
  <c r="C22" i="851"/>
  <c r="O95" i="851" s="1"/>
  <c r="O102" i="851" s="1"/>
  <c r="C20" i="851"/>
  <c r="C21" i="851" s="1"/>
  <c r="O93" i="851" s="1"/>
  <c r="O101" i="851" s="1"/>
  <c r="C14" i="851"/>
  <c r="P99" i="851" s="1"/>
  <c r="P103" i="851" s="1"/>
  <c r="C7" i="851"/>
  <c r="C6" i="851"/>
  <c r="A1" i="851"/>
  <c r="D136" i="850"/>
  <c r="AR129" i="850"/>
  <c r="AQ129" i="850"/>
  <c r="AP129" i="850"/>
  <c r="AO129" i="850"/>
  <c r="AN129" i="850"/>
  <c r="AM129" i="850"/>
  <c r="AL129" i="850"/>
  <c r="AK129" i="850"/>
  <c r="AJ129" i="850"/>
  <c r="AI129" i="850"/>
  <c r="AH129" i="850"/>
  <c r="AG129" i="850"/>
  <c r="AF129" i="850"/>
  <c r="AE129" i="850"/>
  <c r="AD129" i="850"/>
  <c r="AC129" i="850"/>
  <c r="AB129" i="850"/>
  <c r="AA129" i="850"/>
  <c r="Z129" i="850"/>
  <c r="Y129" i="850"/>
  <c r="X129" i="850"/>
  <c r="W129" i="850"/>
  <c r="V129" i="850"/>
  <c r="U129" i="850"/>
  <c r="T129" i="850"/>
  <c r="AR122" i="850"/>
  <c r="AQ122" i="850"/>
  <c r="AP122" i="850"/>
  <c r="AO122" i="850"/>
  <c r="AN122" i="850"/>
  <c r="AM122" i="850"/>
  <c r="AL122" i="850"/>
  <c r="AK122" i="850"/>
  <c r="AJ122" i="850"/>
  <c r="AI122" i="850"/>
  <c r="AH122" i="850"/>
  <c r="AG122" i="850"/>
  <c r="AF122" i="850"/>
  <c r="AE122" i="850"/>
  <c r="AD122" i="850"/>
  <c r="AC122" i="850"/>
  <c r="AB122" i="850"/>
  <c r="AA122" i="850"/>
  <c r="Z122" i="850"/>
  <c r="Y122" i="850"/>
  <c r="X122" i="850"/>
  <c r="W122" i="850"/>
  <c r="V122" i="850"/>
  <c r="U122" i="850"/>
  <c r="T122" i="850"/>
  <c r="AR121" i="850"/>
  <c r="AQ121" i="850"/>
  <c r="AP121" i="850"/>
  <c r="AP123" i="850" s="1"/>
  <c r="AO121" i="850"/>
  <c r="AO123" i="850" s="1"/>
  <c r="AN121" i="850"/>
  <c r="AM121" i="850"/>
  <c r="AL121" i="850"/>
  <c r="AL123" i="850" s="1"/>
  <c r="AK121" i="850"/>
  <c r="AK123" i="850" s="1"/>
  <c r="AJ121" i="850"/>
  <c r="AI121" i="850"/>
  <c r="AH121" i="850"/>
  <c r="AH123" i="850" s="1"/>
  <c r="AG121" i="850"/>
  <c r="AG123" i="850" s="1"/>
  <c r="AF121" i="850"/>
  <c r="AE121" i="850"/>
  <c r="AD121" i="850"/>
  <c r="AD123" i="850" s="1"/>
  <c r="AC121" i="850"/>
  <c r="AC123" i="850" s="1"/>
  <c r="AB121" i="850"/>
  <c r="AA121" i="850"/>
  <c r="Z121" i="850"/>
  <c r="Z123" i="850" s="1"/>
  <c r="Y121" i="850"/>
  <c r="Y123" i="850" s="1"/>
  <c r="X121" i="850"/>
  <c r="W121" i="850"/>
  <c r="V121" i="850"/>
  <c r="V123" i="850" s="1"/>
  <c r="U121" i="850"/>
  <c r="U123" i="850" s="1"/>
  <c r="T121" i="850"/>
  <c r="AR120" i="850"/>
  <c r="AQ120" i="850"/>
  <c r="AP120" i="850"/>
  <c r="AO120" i="850"/>
  <c r="AN120" i="850"/>
  <c r="AM120" i="850"/>
  <c r="AL120" i="850"/>
  <c r="AK120" i="850"/>
  <c r="AJ120" i="850"/>
  <c r="AI120" i="850"/>
  <c r="AH120" i="850"/>
  <c r="AG120" i="850"/>
  <c r="AF120" i="850"/>
  <c r="AE120" i="850"/>
  <c r="AD120" i="850"/>
  <c r="AC120" i="850"/>
  <c r="AB120" i="850"/>
  <c r="AA120" i="850"/>
  <c r="Z120" i="850"/>
  <c r="Y120" i="850"/>
  <c r="X120" i="850"/>
  <c r="W120" i="850"/>
  <c r="V120" i="850"/>
  <c r="U120" i="850"/>
  <c r="T120" i="850"/>
  <c r="AR112" i="850"/>
  <c r="AQ112" i="850"/>
  <c r="AP112" i="850"/>
  <c r="AO112" i="850"/>
  <c r="AN112" i="850"/>
  <c r="AM112" i="850"/>
  <c r="AL112" i="850"/>
  <c r="AK112" i="850"/>
  <c r="AJ112" i="850"/>
  <c r="AI112" i="850"/>
  <c r="AH112" i="850"/>
  <c r="AG112" i="850"/>
  <c r="AF112" i="850"/>
  <c r="AE112" i="850"/>
  <c r="AD112" i="850"/>
  <c r="AC112" i="850"/>
  <c r="AB112" i="850"/>
  <c r="AA112" i="850"/>
  <c r="Z112" i="850"/>
  <c r="Y112" i="850"/>
  <c r="X112" i="850"/>
  <c r="W112" i="850"/>
  <c r="V112" i="850"/>
  <c r="U112" i="850"/>
  <c r="T112" i="850"/>
  <c r="S112" i="850"/>
  <c r="R112" i="850"/>
  <c r="Q112" i="850"/>
  <c r="P112" i="850"/>
  <c r="O112" i="850"/>
  <c r="N112" i="850"/>
  <c r="M112" i="850"/>
  <c r="L112" i="850"/>
  <c r="K112" i="850"/>
  <c r="J112" i="850"/>
  <c r="I112" i="850"/>
  <c r="H112" i="850"/>
  <c r="G112" i="850"/>
  <c r="F112" i="850"/>
  <c r="E112" i="850"/>
  <c r="AR107" i="850"/>
  <c r="AQ107" i="850"/>
  <c r="AP107" i="850"/>
  <c r="AO107" i="850"/>
  <c r="AN107" i="850"/>
  <c r="AM107" i="850"/>
  <c r="AL107" i="850"/>
  <c r="AK107" i="850"/>
  <c r="AJ107" i="850"/>
  <c r="AI107" i="850"/>
  <c r="AH107" i="850"/>
  <c r="AG107" i="850"/>
  <c r="AF107" i="850"/>
  <c r="AE107" i="850"/>
  <c r="AD107" i="850"/>
  <c r="AC107" i="850"/>
  <c r="AB107" i="850"/>
  <c r="AA107" i="850"/>
  <c r="Z107" i="850"/>
  <c r="Y107" i="850"/>
  <c r="X107" i="850"/>
  <c r="W107" i="850"/>
  <c r="V107" i="850"/>
  <c r="U107" i="850"/>
  <c r="T107" i="850"/>
  <c r="AR106" i="850"/>
  <c r="AR117" i="850" s="1"/>
  <c r="AQ106" i="850"/>
  <c r="AP106" i="850"/>
  <c r="AP117" i="850" s="1"/>
  <c r="AO106" i="850"/>
  <c r="AN106" i="850"/>
  <c r="AN117" i="850" s="1"/>
  <c r="AM106" i="850"/>
  <c r="AL106" i="850"/>
  <c r="AL117" i="850" s="1"/>
  <c r="AK106" i="850"/>
  <c r="AJ106" i="850"/>
  <c r="AJ117" i="850" s="1"/>
  <c r="AI106" i="850"/>
  <c r="AH106" i="850"/>
  <c r="AH117" i="850" s="1"/>
  <c r="AG106" i="850"/>
  <c r="AF106" i="850"/>
  <c r="AF117" i="850" s="1"/>
  <c r="AE106" i="850"/>
  <c r="AD106" i="850"/>
  <c r="AD117" i="850" s="1"/>
  <c r="AC106" i="850"/>
  <c r="AB106" i="850"/>
  <c r="AB117" i="850" s="1"/>
  <c r="AA106" i="850"/>
  <c r="Z106" i="850"/>
  <c r="Z117" i="850" s="1"/>
  <c r="Y106" i="850"/>
  <c r="X106" i="850"/>
  <c r="X117" i="850" s="1"/>
  <c r="W106" i="850"/>
  <c r="V106" i="850"/>
  <c r="V117" i="850" s="1"/>
  <c r="U106" i="850"/>
  <c r="T106" i="850"/>
  <c r="T117" i="850" s="1"/>
  <c r="AR99" i="850"/>
  <c r="AQ99" i="850"/>
  <c r="AP99" i="850"/>
  <c r="AO99" i="850"/>
  <c r="AN99" i="850"/>
  <c r="AM99" i="850"/>
  <c r="AL99" i="850"/>
  <c r="AK99" i="850"/>
  <c r="AJ99" i="850"/>
  <c r="AI99" i="850"/>
  <c r="AH99" i="850"/>
  <c r="AG99" i="850"/>
  <c r="AF99" i="850"/>
  <c r="AE99" i="850"/>
  <c r="AD99" i="850"/>
  <c r="AC99" i="850"/>
  <c r="AB99" i="850"/>
  <c r="AA99" i="850"/>
  <c r="Z99" i="850"/>
  <c r="Y99" i="850"/>
  <c r="X99" i="850"/>
  <c r="W99" i="850"/>
  <c r="V99" i="850"/>
  <c r="V103" i="850" s="1"/>
  <c r="U99" i="850"/>
  <c r="T99" i="850"/>
  <c r="AR97" i="850"/>
  <c r="AQ97" i="850"/>
  <c r="AP97" i="850"/>
  <c r="AO97" i="850"/>
  <c r="AN97" i="850"/>
  <c r="AM97" i="850"/>
  <c r="AL97" i="850"/>
  <c r="AK97" i="850"/>
  <c r="AJ97" i="850"/>
  <c r="AI97" i="850"/>
  <c r="AH97" i="850"/>
  <c r="AG97" i="850"/>
  <c r="AF97" i="850"/>
  <c r="AE97" i="850"/>
  <c r="AD97" i="850"/>
  <c r="AC97" i="850"/>
  <c r="AB97" i="850"/>
  <c r="AA97" i="850"/>
  <c r="Z97" i="850"/>
  <c r="Y97" i="850"/>
  <c r="X97" i="850"/>
  <c r="X103" i="850" s="1"/>
  <c r="W97" i="850"/>
  <c r="V97" i="850"/>
  <c r="U97" i="850"/>
  <c r="T97" i="850"/>
  <c r="S97" i="850"/>
  <c r="R97" i="850"/>
  <c r="Q97" i="850"/>
  <c r="P97" i="850"/>
  <c r="O97" i="850"/>
  <c r="N97" i="850"/>
  <c r="M97" i="850"/>
  <c r="L97" i="850"/>
  <c r="K97" i="850"/>
  <c r="J97" i="850"/>
  <c r="I97" i="850"/>
  <c r="H97" i="850"/>
  <c r="G97" i="850"/>
  <c r="F97" i="850"/>
  <c r="E97" i="850"/>
  <c r="AR95" i="850"/>
  <c r="AR102" i="850" s="1"/>
  <c r="AQ95" i="850"/>
  <c r="AQ102" i="850" s="1"/>
  <c r="AP95" i="850"/>
  <c r="AP102" i="850" s="1"/>
  <c r="AO95" i="850"/>
  <c r="AO102" i="850" s="1"/>
  <c r="AN95" i="850"/>
  <c r="AN102" i="850" s="1"/>
  <c r="AM95" i="850"/>
  <c r="AM102" i="850" s="1"/>
  <c r="AL95" i="850"/>
  <c r="AL102" i="850" s="1"/>
  <c r="AK95" i="850"/>
  <c r="AK102" i="850" s="1"/>
  <c r="AJ95" i="850"/>
  <c r="AJ102" i="850" s="1"/>
  <c r="AI95" i="850"/>
  <c r="AI102" i="850" s="1"/>
  <c r="AH95" i="850"/>
  <c r="AH102" i="850" s="1"/>
  <c r="AG95" i="850"/>
  <c r="AG102" i="850" s="1"/>
  <c r="AF95" i="850"/>
  <c r="AF102" i="850" s="1"/>
  <c r="AE95" i="850"/>
  <c r="AE102" i="850" s="1"/>
  <c r="AD95" i="850"/>
  <c r="AD102" i="850" s="1"/>
  <c r="AC95" i="850"/>
  <c r="AC102" i="850" s="1"/>
  <c r="AB95" i="850"/>
  <c r="AB102" i="850" s="1"/>
  <c r="AA95" i="850"/>
  <c r="AA102" i="850" s="1"/>
  <c r="Z95" i="850"/>
  <c r="Z102" i="850" s="1"/>
  <c r="Y95" i="850"/>
  <c r="Y102" i="850" s="1"/>
  <c r="X95" i="850"/>
  <c r="X102" i="850" s="1"/>
  <c r="W95" i="850"/>
  <c r="W102" i="850" s="1"/>
  <c r="V95" i="850"/>
  <c r="V102" i="850" s="1"/>
  <c r="U95" i="850"/>
  <c r="U102" i="850" s="1"/>
  <c r="T95" i="850"/>
  <c r="T102" i="850" s="1"/>
  <c r="AR93" i="850"/>
  <c r="AR101" i="850" s="1"/>
  <c r="AQ93" i="850"/>
  <c r="AQ101" i="850" s="1"/>
  <c r="AP93" i="850"/>
  <c r="AP101" i="850" s="1"/>
  <c r="AO93" i="850"/>
  <c r="AO101" i="850" s="1"/>
  <c r="AN93" i="850"/>
  <c r="AN101" i="850" s="1"/>
  <c r="AM93" i="850"/>
  <c r="AM101" i="850" s="1"/>
  <c r="AL93" i="850"/>
  <c r="AL101" i="850" s="1"/>
  <c r="AK93" i="850"/>
  <c r="AK101" i="850" s="1"/>
  <c r="AJ93" i="850"/>
  <c r="AJ101" i="850" s="1"/>
  <c r="AI93" i="850"/>
  <c r="AI101" i="850" s="1"/>
  <c r="AH93" i="850"/>
  <c r="AH101" i="850" s="1"/>
  <c r="AG93" i="850"/>
  <c r="AG101" i="850" s="1"/>
  <c r="AF93" i="850"/>
  <c r="AF101" i="850" s="1"/>
  <c r="AE93" i="850"/>
  <c r="AE101" i="850" s="1"/>
  <c r="AD93" i="850"/>
  <c r="AD101" i="850" s="1"/>
  <c r="AC93" i="850"/>
  <c r="AC101" i="850" s="1"/>
  <c r="AB93" i="850"/>
  <c r="AB101" i="850" s="1"/>
  <c r="AA93" i="850"/>
  <c r="AA101" i="850" s="1"/>
  <c r="Z93" i="850"/>
  <c r="Z101" i="850" s="1"/>
  <c r="Y93" i="850"/>
  <c r="Y101" i="850" s="1"/>
  <c r="X93" i="850"/>
  <c r="X101" i="850" s="1"/>
  <c r="W93" i="850"/>
  <c r="W101" i="850" s="1"/>
  <c r="V93" i="850"/>
  <c r="V101" i="850" s="1"/>
  <c r="U93" i="850"/>
  <c r="U101" i="850" s="1"/>
  <c r="T93" i="850"/>
  <c r="T101" i="850" s="1"/>
  <c r="AR90" i="850"/>
  <c r="AQ90" i="850"/>
  <c r="AQ108" i="850" s="1"/>
  <c r="AP90" i="850"/>
  <c r="AP108" i="850" s="1"/>
  <c r="AO90" i="850"/>
  <c r="AN90" i="850"/>
  <c r="AM90" i="850"/>
  <c r="AM110" i="850" s="1"/>
  <c r="AL90" i="850"/>
  <c r="AL110" i="850" s="1"/>
  <c r="AK90" i="850"/>
  <c r="AK110" i="850" s="1"/>
  <c r="AJ90" i="850"/>
  <c r="AI90" i="850"/>
  <c r="AI110" i="850" s="1"/>
  <c r="AH90" i="850"/>
  <c r="AH110" i="850" s="1"/>
  <c r="AG90" i="850"/>
  <c r="AF90" i="850"/>
  <c r="AE90" i="850"/>
  <c r="AE108" i="850" s="1"/>
  <c r="AD90" i="850"/>
  <c r="AD110" i="850" s="1"/>
  <c r="AC90" i="850"/>
  <c r="AC110" i="850" s="1"/>
  <c r="AB90" i="850"/>
  <c r="AA90" i="850"/>
  <c r="Z90" i="850"/>
  <c r="Z110" i="850" s="1"/>
  <c r="Y90" i="850"/>
  <c r="X90" i="850"/>
  <c r="W90" i="850"/>
  <c r="W108" i="850" s="1"/>
  <c r="V90" i="850"/>
  <c r="V110" i="850" s="1"/>
  <c r="U90" i="850"/>
  <c r="U110" i="850" s="1"/>
  <c r="T90" i="850"/>
  <c r="S90" i="850"/>
  <c r="S110" i="850" s="1"/>
  <c r="R90" i="850"/>
  <c r="R110" i="850" s="1"/>
  <c r="Q90" i="850"/>
  <c r="P90" i="850"/>
  <c r="O90" i="850"/>
  <c r="O110" i="850" s="1"/>
  <c r="N90" i="850"/>
  <c r="N110" i="850" s="1"/>
  <c r="M90" i="850"/>
  <c r="L90" i="850"/>
  <c r="K90" i="850"/>
  <c r="J90" i="850"/>
  <c r="J110" i="850" s="1"/>
  <c r="I90" i="850"/>
  <c r="H90" i="850"/>
  <c r="G90" i="850"/>
  <c r="G108" i="850" s="1"/>
  <c r="F90" i="850"/>
  <c r="F110" i="850" s="1"/>
  <c r="E90" i="850"/>
  <c r="C73" i="850"/>
  <c r="D134" i="850" s="1"/>
  <c r="C67" i="850"/>
  <c r="C46" i="850"/>
  <c r="F107" i="850" s="1"/>
  <c r="C40" i="850"/>
  <c r="C34" i="850"/>
  <c r="D133" i="850" s="1"/>
  <c r="D91" i="850" s="1"/>
  <c r="C22" i="850"/>
  <c r="S95" i="850" s="1"/>
  <c r="S102" i="850" s="1"/>
  <c r="C20" i="850"/>
  <c r="C21" i="850" s="1"/>
  <c r="H93" i="850" s="1"/>
  <c r="H101" i="850" s="1"/>
  <c r="C14" i="850"/>
  <c r="N99" i="850" s="1"/>
  <c r="N103" i="850" s="1"/>
  <c r="C7" i="850"/>
  <c r="C6" i="850"/>
  <c r="A1" i="850"/>
  <c r="D136" i="849"/>
  <c r="AR129" i="849"/>
  <c r="AQ129" i="849"/>
  <c r="AP129" i="849"/>
  <c r="AO129" i="849"/>
  <c r="AN129" i="849"/>
  <c r="AM129" i="849"/>
  <c r="AL129" i="849"/>
  <c r="AK129" i="849"/>
  <c r="AJ129" i="849"/>
  <c r="AI129" i="849"/>
  <c r="AH129" i="849"/>
  <c r="AG129" i="849"/>
  <c r="AF129" i="849"/>
  <c r="AE129" i="849"/>
  <c r="AD129" i="849"/>
  <c r="AC129" i="849"/>
  <c r="AB129" i="849"/>
  <c r="AA129" i="849"/>
  <c r="Z129" i="849"/>
  <c r="Y129" i="849"/>
  <c r="X129" i="849"/>
  <c r="W129" i="849"/>
  <c r="V129" i="849"/>
  <c r="U129" i="849"/>
  <c r="T129" i="849"/>
  <c r="AR122" i="849"/>
  <c r="AQ122" i="849"/>
  <c r="AP122" i="849"/>
  <c r="AO122" i="849"/>
  <c r="AN122" i="849"/>
  <c r="AM122" i="849"/>
  <c r="AL122" i="849"/>
  <c r="AL123" i="849" s="1"/>
  <c r="AK122" i="849"/>
  <c r="AJ122" i="849"/>
  <c r="AI122" i="849"/>
  <c r="AR121" i="849"/>
  <c r="AR123" i="849" s="1"/>
  <c r="AQ121" i="849"/>
  <c r="AP121" i="849"/>
  <c r="AO121" i="849"/>
  <c r="AO123" i="849" s="1"/>
  <c r="AN121" i="849"/>
  <c r="AN123" i="849" s="1"/>
  <c r="AM121" i="849"/>
  <c r="AL121" i="849"/>
  <c r="AK121" i="849"/>
  <c r="AK123" i="849" s="1"/>
  <c r="AJ121" i="849"/>
  <c r="AJ123" i="849" s="1"/>
  <c r="AI121" i="849"/>
  <c r="AR120" i="849"/>
  <c r="AQ120" i="849"/>
  <c r="AP120" i="849"/>
  <c r="AO120" i="849"/>
  <c r="AN120" i="849"/>
  <c r="AM120" i="849"/>
  <c r="AL120" i="849"/>
  <c r="AK120" i="849"/>
  <c r="AJ120" i="849"/>
  <c r="AI120" i="849"/>
  <c r="AR112" i="849"/>
  <c r="AQ112" i="849"/>
  <c r="AP112" i="849"/>
  <c r="AO112" i="849"/>
  <c r="AN112" i="849"/>
  <c r="AM112" i="849"/>
  <c r="AL112" i="849"/>
  <c r="AK112" i="849"/>
  <c r="AJ112" i="849"/>
  <c r="AI112" i="849"/>
  <c r="AH112" i="849"/>
  <c r="AG112" i="849"/>
  <c r="AF112" i="849"/>
  <c r="AE112" i="849"/>
  <c r="AD112" i="849"/>
  <c r="AC112" i="849"/>
  <c r="AB112" i="849"/>
  <c r="AA112" i="849"/>
  <c r="Z112" i="849"/>
  <c r="Y112" i="849"/>
  <c r="X112" i="849"/>
  <c r="W112" i="849"/>
  <c r="V112" i="849"/>
  <c r="U112" i="849"/>
  <c r="T112" i="849"/>
  <c r="S112" i="849"/>
  <c r="R112" i="849"/>
  <c r="Q112" i="849"/>
  <c r="P112" i="849"/>
  <c r="O112" i="849"/>
  <c r="N112" i="849"/>
  <c r="M112" i="849"/>
  <c r="L112" i="849"/>
  <c r="K112" i="849"/>
  <c r="J112" i="849"/>
  <c r="I112" i="849"/>
  <c r="H112" i="849"/>
  <c r="G112" i="849"/>
  <c r="F112" i="849"/>
  <c r="E112" i="849"/>
  <c r="AN110" i="849"/>
  <c r="O110" i="849"/>
  <c r="W109" i="849"/>
  <c r="P109" i="849"/>
  <c r="AE108" i="849"/>
  <c r="AR107" i="849"/>
  <c r="AQ107" i="849"/>
  <c r="AP107" i="849"/>
  <c r="AO107" i="849"/>
  <c r="AN107" i="849"/>
  <c r="AM107" i="849"/>
  <c r="AL107" i="849"/>
  <c r="AK107" i="849"/>
  <c r="AJ107" i="849"/>
  <c r="AI107" i="849"/>
  <c r="AR106" i="849"/>
  <c r="AQ106" i="849"/>
  <c r="AP106" i="849"/>
  <c r="AO106" i="849"/>
  <c r="AN106" i="849"/>
  <c r="AM106" i="849"/>
  <c r="AL106" i="849"/>
  <c r="AK106" i="849"/>
  <c r="AJ106" i="849"/>
  <c r="AI106" i="849"/>
  <c r="AR99" i="849"/>
  <c r="AQ99" i="849"/>
  <c r="AP99" i="849"/>
  <c r="AO99" i="849"/>
  <c r="AN99" i="849"/>
  <c r="AM99" i="849"/>
  <c r="AL99" i="849"/>
  <c r="AK99" i="849"/>
  <c r="AJ99" i="849"/>
  <c r="AI99" i="849"/>
  <c r="AR97" i="849"/>
  <c r="AQ97" i="849"/>
  <c r="AP97" i="849"/>
  <c r="AO97" i="849"/>
  <c r="AN97" i="849"/>
  <c r="AM97" i="849"/>
  <c r="AL97" i="849"/>
  <c r="AK97" i="849"/>
  <c r="AJ97" i="849"/>
  <c r="AI97" i="849"/>
  <c r="AH97" i="849"/>
  <c r="AG97" i="849"/>
  <c r="AF97" i="849"/>
  <c r="AE97" i="849"/>
  <c r="AD97" i="849"/>
  <c r="AC97" i="849"/>
  <c r="AB97" i="849"/>
  <c r="AA97" i="849"/>
  <c r="Z97" i="849"/>
  <c r="Y97" i="849"/>
  <c r="X97" i="849"/>
  <c r="W97" i="849"/>
  <c r="V97" i="849"/>
  <c r="U97" i="849"/>
  <c r="T97" i="849"/>
  <c r="S97" i="849"/>
  <c r="R97" i="849"/>
  <c r="Q97" i="849"/>
  <c r="P97" i="849"/>
  <c r="O97" i="849"/>
  <c r="N97" i="849"/>
  <c r="M97" i="849"/>
  <c r="L97" i="849"/>
  <c r="K97" i="849"/>
  <c r="J97" i="849"/>
  <c r="I97" i="849"/>
  <c r="H97" i="849"/>
  <c r="G97" i="849"/>
  <c r="F97" i="849"/>
  <c r="E97" i="849"/>
  <c r="AR95" i="849"/>
  <c r="AR102" i="849" s="1"/>
  <c r="AQ95" i="849"/>
  <c r="AQ102" i="849" s="1"/>
  <c r="AP95" i="849"/>
  <c r="AP102" i="849" s="1"/>
  <c r="AO95" i="849"/>
  <c r="AO102" i="849" s="1"/>
  <c r="AN95" i="849"/>
  <c r="AN102" i="849" s="1"/>
  <c r="AM95" i="849"/>
  <c r="AM102" i="849" s="1"/>
  <c r="AL95" i="849"/>
  <c r="AL102" i="849" s="1"/>
  <c r="AK95" i="849"/>
  <c r="AK102" i="849" s="1"/>
  <c r="AJ95" i="849"/>
  <c r="AJ102" i="849" s="1"/>
  <c r="AI95" i="849"/>
  <c r="AI102" i="849" s="1"/>
  <c r="Y95" i="849"/>
  <c r="Y102" i="849" s="1"/>
  <c r="X95" i="849"/>
  <c r="X102" i="849" s="1"/>
  <c r="I95" i="849"/>
  <c r="I102" i="849" s="1"/>
  <c r="H95" i="849"/>
  <c r="H102" i="849" s="1"/>
  <c r="AR93" i="849"/>
  <c r="AR101" i="849" s="1"/>
  <c r="AQ93" i="849"/>
  <c r="AQ101" i="849" s="1"/>
  <c r="AP93" i="849"/>
  <c r="AP101" i="849" s="1"/>
  <c r="AO93" i="849"/>
  <c r="AO101" i="849" s="1"/>
  <c r="AN93" i="849"/>
  <c r="AN101" i="849" s="1"/>
  <c r="AM93" i="849"/>
  <c r="AM101" i="849" s="1"/>
  <c r="AL93" i="849"/>
  <c r="AL101" i="849" s="1"/>
  <c r="AK93" i="849"/>
  <c r="AK101" i="849" s="1"/>
  <c r="AJ93" i="849"/>
  <c r="AJ101" i="849" s="1"/>
  <c r="AI93" i="849"/>
  <c r="AI101" i="849" s="1"/>
  <c r="AF93" i="849"/>
  <c r="AF101" i="849" s="1"/>
  <c r="AR90" i="849"/>
  <c r="AR110" i="849" s="1"/>
  <c r="AQ90" i="849"/>
  <c r="AQ110" i="849" s="1"/>
  <c r="AP90" i="849"/>
  <c r="AO90" i="849"/>
  <c r="AN90" i="849"/>
  <c r="AM90" i="849"/>
  <c r="AM110" i="849" s="1"/>
  <c r="AL90" i="849"/>
  <c r="AK90" i="849"/>
  <c r="AJ90" i="849"/>
  <c r="AJ110" i="849" s="1"/>
  <c r="AI90" i="849"/>
  <c r="AI110" i="849" s="1"/>
  <c r="AH90" i="849"/>
  <c r="AG90" i="849"/>
  <c r="AF90" i="849"/>
  <c r="AF109" i="849" s="1"/>
  <c r="AE90" i="849"/>
  <c r="AE109" i="849" s="1"/>
  <c r="AD90" i="849"/>
  <c r="AC90" i="849"/>
  <c r="AB90" i="849"/>
  <c r="AB110" i="849" s="1"/>
  <c r="AA90" i="849"/>
  <c r="Z90" i="849"/>
  <c r="Y90" i="849"/>
  <c r="X90" i="849"/>
  <c r="W90" i="849"/>
  <c r="W110" i="849" s="1"/>
  <c r="V90" i="849"/>
  <c r="U90" i="849"/>
  <c r="T90" i="849"/>
  <c r="T110" i="849" s="1"/>
  <c r="S90" i="849"/>
  <c r="S107" i="849" s="1"/>
  <c r="R90" i="849"/>
  <c r="Q90" i="849"/>
  <c r="P90" i="849"/>
  <c r="O90" i="849"/>
  <c r="O109" i="849" s="1"/>
  <c r="N90" i="849"/>
  <c r="N107" i="849" s="1"/>
  <c r="M90" i="849"/>
  <c r="L90" i="849"/>
  <c r="L110" i="849" s="1"/>
  <c r="K90" i="849"/>
  <c r="J90" i="849"/>
  <c r="I90" i="849"/>
  <c r="H90" i="849"/>
  <c r="G90" i="849"/>
  <c r="G108" i="849" s="1"/>
  <c r="F90" i="849"/>
  <c r="E90" i="849"/>
  <c r="C73" i="849"/>
  <c r="D134" i="849" s="1"/>
  <c r="C67" i="849"/>
  <c r="C46" i="849"/>
  <c r="AE107" i="849" s="1"/>
  <c r="C40" i="849"/>
  <c r="C34" i="849"/>
  <c r="D133" i="849" s="1"/>
  <c r="C22" i="849"/>
  <c r="AE95" i="849" s="1"/>
  <c r="AE102" i="849" s="1"/>
  <c r="C20" i="849"/>
  <c r="C21" i="849" s="1"/>
  <c r="X93" i="849" s="1"/>
  <c r="X101" i="849" s="1"/>
  <c r="C14" i="849"/>
  <c r="AG99" i="849" s="1"/>
  <c r="AG103" i="849" s="1"/>
  <c r="C7" i="849"/>
  <c r="C6" i="849"/>
  <c r="A1" i="849"/>
  <c r="D136" i="848"/>
  <c r="AR129" i="848"/>
  <c r="AQ129" i="848"/>
  <c r="AP129" i="848"/>
  <c r="AO129" i="848"/>
  <c r="AN129" i="848"/>
  <c r="AM129" i="848"/>
  <c r="AL129" i="848"/>
  <c r="AK129" i="848"/>
  <c r="AJ129" i="848"/>
  <c r="AI129" i="848"/>
  <c r="AH129" i="848"/>
  <c r="AG129" i="848"/>
  <c r="AF129" i="848"/>
  <c r="AE129" i="848"/>
  <c r="AD129" i="848"/>
  <c r="AC129" i="848"/>
  <c r="AB129" i="848"/>
  <c r="AA129" i="848"/>
  <c r="Z129" i="848"/>
  <c r="Y129" i="848"/>
  <c r="X129" i="848"/>
  <c r="W129" i="848"/>
  <c r="V129" i="848"/>
  <c r="U129" i="848"/>
  <c r="T129" i="848"/>
  <c r="AR122" i="848"/>
  <c r="AQ122" i="848"/>
  <c r="AP122" i="848"/>
  <c r="AO122" i="848"/>
  <c r="AN122" i="848"/>
  <c r="AM122" i="848"/>
  <c r="AL122" i="848"/>
  <c r="AK122" i="848"/>
  <c r="AJ122" i="848"/>
  <c r="AI122" i="848"/>
  <c r="AH122" i="848"/>
  <c r="AG122" i="848"/>
  <c r="AF122" i="848"/>
  <c r="AE122" i="848"/>
  <c r="AD122" i="848"/>
  <c r="AC122" i="848"/>
  <c r="AB122" i="848"/>
  <c r="AA122" i="848"/>
  <c r="Z122" i="848"/>
  <c r="Y122" i="848"/>
  <c r="X122" i="848"/>
  <c r="W122" i="848"/>
  <c r="V122" i="848"/>
  <c r="U122" i="848"/>
  <c r="T122" i="848"/>
  <c r="AR121" i="848"/>
  <c r="AQ121" i="848"/>
  <c r="AQ123" i="848" s="1"/>
  <c r="AP121" i="848"/>
  <c r="AO121" i="848"/>
  <c r="AO123" i="848" s="1"/>
  <c r="AN121" i="848"/>
  <c r="AM121" i="848"/>
  <c r="AM123" i="848" s="1"/>
  <c r="AL121" i="848"/>
  <c r="AK121" i="848"/>
  <c r="AK123" i="848" s="1"/>
  <c r="AJ121" i="848"/>
  <c r="AI121" i="848"/>
  <c r="AI123" i="848" s="1"/>
  <c r="AH121" i="848"/>
  <c r="AG121" i="848"/>
  <c r="AG123" i="848" s="1"/>
  <c r="AF121" i="848"/>
  <c r="AE121" i="848"/>
  <c r="AE123" i="848" s="1"/>
  <c r="AD121" i="848"/>
  <c r="AC121" i="848"/>
  <c r="AC123" i="848" s="1"/>
  <c r="AB121" i="848"/>
  <c r="AA121" i="848"/>
  <c r="AA123" i="848" s="1"/>
  <c r="Z121" i="848"/>
  <c r="Y121" i="848"/>
  <c r="Y123" i="848" s="1"/>
  <c r="X121" i="848"/>
  <c r="W121" i="848"/>
  <c r="W123" i="848" s="1"/>
  <c r="V121" i="848"/>
  <c r="U121" i="848"/>
  <c r="U123" i="848" s="1"/>
  <c r="T121" i="848"/>
  <c r="AR120" i="848"/>
  <c r="AQ120" i="848"/>
  <c r="AP120" i="848"/>
  <c r="AO120" i="848"/>
  <c r="AN120" i="848"/>
  <c r="AM120" i="848"/>
  <c r="AL120" i="848"/>
  <c r="AK120" i="848"/>
  <c r="AJ120" i="848"/>
  <c r="AI120" i="848"/>
  <c r="AH120" i="848"/>
  <c r="AG120" i="848"/>
  <c r="AF120" i="848"/>
  <c r="AE120" i="848"/>
  <c r="AD120" i="848"/>
  <c r="AC120" i="848"/>
  <c r="AB120" i="848"/>
  <c r="AA120" i="848"/>
  <c r="Z120" i="848"/>
  <c r="Y120" i="848"/>
  <c r="X120" i="848"/>
  <c r="W120" i="848"/>
  <c r="V120" i="848"/>
  <c r="U120" i="848"/>
  <c r="T120" i="848"/>
  <c r="AR112" i="848"/>
  <c r="AQ112" i="848"/>
  <c r="AP112" i="848"/>
  <c r="AO112" i="848"/>
  <c r="AN112" i="848"/>
  <c r="AM112" i="848"/>
  <c r="AL112" i="848"/>
  <c r="AK112" i="848"/>
  <c r="AJ112" i="848"/>
  <c r="AI112" i="848"/>
  <c r="AH112" i="848"/>
  <c r="AG112" i="848"/>
  <c r="AF112" i="848"/>
  <c r="AE112" i="848"/>
  <c r="AD112" i="848"/>
  <c r="AC112" i="848"/>
  <c r="AB112" i="848"/>
  <c r="AA112" i="848"/>
  <c r="Z112" i="848"/>
  <c r="Y112" i="848"/>
  <c r="X112" i="848"/>
  <c r="W112" i="848"/>
  <c r="V112" i="848"/>
  <c r="U112" i="848"/>
  <c r="T112" i="848"/>
  <c r="S112" i="848"/>
  <c r="R112" i="848"/>
  <c r="Q112" i="848"/>
  <c r="P112" i="848"/>
  <c r="O112" i="848"/>
  <c r="N112" i="848"/>
  <c r="M112" i="848"/>
  <c r="L112" i="848"/>
  <c r="K112" i="848"/>
  <c r="J112" i="848"/>
  <c r="I112" i="848"/>
  <c r="H112" i="848"/>
  <c r="G112" i="848"/>
  <c r="F112" i="848"/>
  <c r="E112" i="848"/>
  <c r="AJ110" i="848"/>
  <c r="I110" i="848"/>
  <c r="AR109" i="848"/>
  <c r="P109" i="848"/>
  <c r="L109" i="848"/>
  <c r="X108" i="848"/>
  <c r="T108" i="848"/>
  <c r="AR107" i="848"/>
  <c r="AQ107" i="848"/>
  <c r="AP107" i="848"/>
  <c r="AO107" i="848"/>
  <c r="AN107" i="848"/>
  <c r="AM107" i="848"/>
  <c r="AL107" i="848"/>
  <c r="AK107" i="848"/>
  <c r="AJ107" i="848"/>
  <c r="AI107" i="848"/>
  <c r="AH107" i="848"/>
  <c r="AG107" i="848"/>
  <c r="AF107" i="848"/>
  <c r="AE107" i="848"/>
  <c r="AD107" i="848"/>
  <c r="AC107" i="848"/>
  <c r="AB107" i="848"/>
  <c r="AA107" i="848"/>
  <c r="Z107" i="848"/>
  <c r="Y107" i="848"/>
  <c r="X107" i="848"/>
  <c r="W107" i="848"/>
  <c r="V107" i="848"/>
  <c r="U107" i="848"/>
  <c r="T107" i="848"/>
  <c r="AR106" i="848"/>
  <c r="AR117" i="848" s="1"/>
  <c r="AQ106" i="848"/>
  <c r="AQ117" i="848" s="1"/>
  <c r="AP106" i="848"/>
  <c r="AO106" i="848"/>
  <c r="AO117" i="848" s="1"/>
  <c r="AN106" i="848"/>
  <c r="AN117" i="848" s="1"/>
  <c r="AM106" i="848"/>
  <c r="AM117" i="848" s="1"/>
  <c r="AL106" i="848"/>
  <c r="AL117" i="848" s="1"/>
  <c r="AK106" i="848"/>
  <c r="AK117" i="848" s="1"/>
  <c r="AJ106" i="848"/>
  <c r="AJ117" i="848" s="1"/>
  <c r="AI106" i="848"/>
  <c r="AI117" i="848" s="1"/>
  <c r="AH106" i="848"/>
  <c r="AG106" i="848"/>
  <c r="AG117" i="848" s="1"/>
  <c r="AF106" i="848"/>
  <c r="AF117" i="848" s="1"/>
  <c r="AE106" i="848"/>
  <c r="AE117" i="848" s="1"/>
  <c r="AD106" i="848"/>
  <c r="AC106" i="848"/>
  <c r="AC117" i="848" s="1"/>
  <c r="AB106" i="848"/>
  <c r="AB117" i="848" s="1"/>
  <c r="AA106" i="848"/>
  <c r="AA117" i="848" s="1"/>
  <c r="Z106" i="848"/>
  <c r="Y106" i="848"/>
  <c r="Y117" i="848" s="1"/>
  <c r="X106" i="848"/>
  <c r="X117" i="848" s="1"/>
  <c r="W106" i="848"/>
  <c r="W117" i="848" s="1"/>
  <c r="V106" i="848"/>
  <c r="U106" i="848"/>
  <c r="U117" i="848" s="1"/>
  <c r="T106" i="848"/>
  <c r="T117" i="848" s="1"/>
  <c r="AR99" i="848"/>
  <c r="AQ99" i="848"/>
  <c r="AP99" i="848"/>
  <c r="AO99" i="848"/>
  <c r="AN99" i="848"/>
  <c r="AN103" i="848" s="1"/>
  <c r="AM99" i="848"/>
  <c r="AL99" i="848"/>
  <c r="AK99" i="848"/>
  <c r="AJ99" i="848"/>
  <c r="AJ103" i="848" s="1"/>
  <c r="AI99" i="848"/>
  <c r="AH99" i="848"/>
  <c r="AG99" i="848"/>
  <c r="AF99" i="848"/>
  <c r="AF103" i="848" s="1"/>
  <c r="AE99" i="848"/>
  <c r="AD99" i="848"/>
  <c r="AC99" i="848"/>
  <c r="AB99" i="848"/>
  <c r="AA99" i="848"/>
  <c r="Z99" i="848"/>
  <c r="Y99" i="848"/>
  <c r="X99" i="848"/>
  <c r="X103" i="848" s="1"/>
  <c r="W99" i="848"/>
  <c r="V99" i="848"/>
  <c r="U99" i="848"/>
  <c r="T99" i="848"/>
  <c r="T103" i="848" s="1"/>
  <c r="AR97" i="848"/>
  <c r="AQ97" i="848"/>
  <c r="AP97" i="848"/>
  <c r="AO97" i="848"/>
  <c r="AN97" i="848"/>
  <c r="AM97" i="848"/>
  <c r="AL97" i="848"/>
  <c r="AK97" i="848"/>
  <c r="AJ97" i="848"/>
  <c r="AI97" i="848"/>
  <c r="AH97" i="848"/>
  <c r="AG97" i="848"/>
  <c r="AF97" i="848"/>
  <c r="AE97" i="848"/>
  <c r="AD97" i="848"/>
  <c r="AC97" i="848"/>
  <c r="AB97" i="848"/>
  <c r="AA97" i="848"/>
  <c r="Z97" i="848"/>
  <c r="Y97" i="848"/>
  <c r="X97" i="848"/>
  <c r="W97" i="848"/>
  <c r="V97" i="848"/>
  <c r="U97" i="848"/>
  <c r="T97" i="848"/>
  <c r="S97" i="848"/>
  <c r="R97" i="848"/>
  <c r="Q97" i="848"/>
  <c r="P97" i="848"/>
  <c r="O97" i="848"/>
  <c r="N97" i="848"/>
  <c r="M97" i="848"/>
  <c r="L97" i="848"/>
  <c r="K97" i="848"/>
  <c r="J97" i="848"/>
  <c r="I97" i="848"/>
  <c r="H97" i="848"/>
  <c r="G97" i="848"/>
  <c r="F97" i="848"/>
  <c r="E97" i="848"/>
  <c r="AR95" i="848"/>
  <c r="AR102" i="848" s="1"/>
  <c r="AQ95" i="848"/>
  <c r="AQ102" i="848" s="1"/>
  <c r="AP95" i="848"/>
  <c r="AP102" i="848" s="1"/>
  <c r="AO95" i="848"/>
  <c r="AO102" i="848" s="1"/>
  <c r="AN95" i="848"/>
  <c r="AN102" i="848" s="1"/>
  <c r="AM95" i="848"/>
  <c r="AM102" i="848" s="1"/>
  <c r="AL95" i="848"/>
  <c r="AL102" i="848" s="1"/>
  <c r="AK95" i="848"/>
  <c r="AK102" i="848" s="1"/>
  <c r="AJ95" i="848"/>
  <c r="AJ102" i="848" s="1"/>
  <c r="AI95" i="848"/>
  <c r="AI102" i="848" s="1"/>
  <c r="AH95" i="848"/>
  <c r="AH102" i="848" s="1"/>
  <c r="AG95" i="848"/>
  <c r="AG102" i="848" s="1"/>
  <c r="AF95" i="848"/>
  <c r="AF102" i="848" s="1"/>
  <c r="AE95" i="848"/>
  <c r="AE102" i="848" s="1"/>
  <c r="AD95" i="848"/>
  <c r="AD102" i="848" s="1"/>
  <c r="AC95" i="848"/>
  <c r="AC102" i="848" s="1"/>
  <c r="AB95" i="848"/>
  <c r="AB102" i="848" s="1"/>
  <c r="AA95" i="848"/>
  <c r="AA102" i="848" s="1"/>
  <c r="Z95" i="848"/>
  <c r="Z102" i="848" s="1"/>
  <c r="Y95" i="848"/>
  <c r="Y102" i="848" s="1"/>
  <c r="X95" i="848"/>
  <c r="X102" i="848" s="1"/>
  <c r="W95" i="848"/>
  <c r="W102" i="848" s="1"/>
  <c r="V95" i="848"/>
  <c r="V102" i="848" s="1"/>
  <c r="U95" i="848"/>
  <c r="U102" i="848" s="1"/>
  <c r="T95" i="848"/>
  <c r="T102" i="848" s="1"/>
  <c r="E95" i="848"/>
  <c r="E102" i="848" s="1"/>
  <c r="AR93" i="848"/>
  <c r="AR101" i="848" s="1"/>
  <c r="AQ93" i="848"/>
  <c r="AQ101" i="848" s="1"/>
  <c r="AP93" i="848"/>
  <c r="AP101" i="848" s="1"/>
  <c r="AO93" i="848"/>
  <c r="AO101" i="848" s="1"/>
  <c r="AN93" i="848"/>
  <c r="AN101" i="848" s="1"/>
  <c r="AM93" i="848"/>
  <c r="AM101" i="848" s="1"/>
  <c r="AL93" i="848"/>
  <c r="AL101" i="848" s="1"/>
  <c r="AK93" i="848"/>
  <c r="AK101" i="848" s="1"/>
  <c r="AJ93" i="848"/>
  <c r="AJ101" i="848" s="1"/>
  <c r="AI93" i="848"/>
  <c r="AI101" i="848" s="1"/>
  <c r="AH93" i="848"/>
  <c r="AH101" i="848" s="1"/>
  <c r="AG93" i="848"/>
  <c r="AG101" i="848" s="1"/>
  <c r="AF93" i="848"/>
  <c r="AF101" i="848" s="1"/>
  <c r="AE93" i="848"/>
  <c r="AE101" i="848" s="1"/>
  <c r="AD93" i="848"/>
  <c r="AD101" i="848" s="1"/>
  <c r="AC93" i="848"/>
  <c r="AC101" i="848" s="1"/>
  <c r="AB93" i="848"/>
  <c r="AB101" i="848" s="1"/>
  <c r="AA93" i="848"/>
  <c r="AA101" i="848" s="1"/>
  <c r="Z93" i="848"/>
  <c r="Z101" i="848" s="1"/>
  <c r="Y93" i="848"/>
  <c r="Y101" i="848" s="1"/>
  <c r="X93" i="848"/>
  <c r="X101" i="848" s="1"/>
  <c r="W93" i="848"/>
  <c r="W101" i="848" s="1"/>
  <c r="V93" i="848"/>
  <c r="V101" i="848" s="1"/>
  <c r="U93" i="848"/>
  <c r="U101" i="848" s="1"/>
  <c r="T93" i="848"/>
  <c r="T101" i="848" s="1"/>
  <c r="AR90" i="848"/>
  <c r="AR110" i="848" s="1"/>
  <c r="AQ90" i="848"/>
  <c r="AP90" i="848"/>
  <c r="AO90" i="848"/>
  <c r="AO108" i="848" s="1"/>
  <c r="AN90" i="848"/>
  <c r="AN110" i="848" s="1"/>
  <c r="AM90" i="848"/>
  <c r="AL90" i="848"/>
  <c r="AK90" i="848"/>
  <c r="AJ90" i="848"/>
  <c r="AJ109" i="848" s="1"/>
  <c r="AI90" i="848"/>
  <c r="AI110" i="848" s="1"/>
  <c r="AH90" i="848"/>
  <c r="AG90" i="848"/>
  <c r="AG110" i="848" s="1"/>
  <c r="AF90" i="848"/>
  <c r="AF110" i="848" s="1"/>
  <c r="AE90" i="848"/>
  <c r="AE110" i="848" s="1"/>
  <c r="AD90" i="848"/>
  <c r="AC90" i="848"/>
  <c r="AB90" i="848"/>
  <c r="AB110" i="848" s="1"/>
  <c r="AA90" i="848"/>
  <c r="AA110" i="848" s="1"/>
  <c r="Z90" i="848"/>
  <c r="Y90" i="848"/>
  <c r="Y110" i="848" s="1"/>
  <c r="X90" i="848"/>
  <c r="X110" i="848" s="1"/>
  <c r="W90" i="848"/>
  <c r="W110" i="848" s="1"/>
  <c r="V90" i="848"/>
  <c r="U90" i="848"/>
  <c r="T90" i="848"/>
  <c r="T109" i="848" s="1"/>
  <c r="S90" i="848"/>
  <c r="S110" i="848" s="1"/>
  <c r="R90" i="848"/>
  <c r="Q90" i="848"/>
  <c r="Q110" i="848" s="1"/>
  <c r="P90" i="848"/>
  <c r="P110" i="848" s="1"/>
  <c r="O90" i="848"/>
  <c r="O110" i="848" s="1"/>
  <c r="N90" i="848"/>
  <c r="M90" i="848"/>
  <c r="L90" i="848"/>
  <c r="L110" i="848" s="1"/>
  <c r="K90" i="848"/>
  <c r="K110" i="848" s="1"/>
  <c r="J90" i="848"/>
  <c r="I90" i="848"/>
  <c r="H90" i="848"/>
  <c r="H110" i="848" s="1"/>
  <c r="G90" i="848"/>
  <c r="G110" i="848" s="1"/>
  <c r="F90" i="848"/>
  <c r="E90" i="848"/>
  <c r="C73" i="848"/>
  <c r="D134" i="848" s="1"/>
  <c r="C67" i="848"/>
  <c r="C46" i="848"/>
  <c r="H107" i="848" s="1"/>
  <c r="C40" i="848"/>
  <c r="C34" i="848"/>
  <c r="D133" i="848" s="1"/>
  <c r="O120" i="848" s="1"/>
  <c r="C22" i="848"/>
  <c r="S95" i="848" s="1"/>
  <c r="S102" i="848" s="1"/>
  <c r="C20" i="848"/>
  <c r="C21" i="848" s="1"/>
  <c r="Q93" i="848" s="1"/>
  <c r="Q101" i="848" s="1"/>
  <c r="C14" i="848"/>
  <c r="C7" i="848"/>
  <c r="C6" i="848"/>
  <c r="A1" i="848"/>
  <c r="D136" i="847"/>
  <c r="AR129" i="847"/>
  <c r="AQ129" i="847"/>
  <c r="AP129" i="847"/>
  <c r="AO129" i="847"/>
  <c r="AN129" i="847"/>
  <c r="AM129" i="847"/>
  <c r="AL129" i="847"/>
  <c r="AK129" i="847"/>
  <c r="AJ129" i="847"/>
  <c r="AI129" i="847"/>
  <c r="AH129" i="847"/>
  <c r="AG129" i="847"/>
  <c r="AF129" i="847"/>
  <c r="AE129" i="847"/>
  <c r="AD129" i="847"/>
  <c r="AC129" i="847"/>
  <c r="AB129" i="847"/>
  <c r="AA129" i="847"/>
  <c r="Z129" i="847"/>
  <c r="Y129" i="847"/>
  <c r="X129" i="847"/>
  <c r="W129" i="847"/>
  <c r="V129" i="847"/>
  <c r="U129" i="847"/>
  <c r="T129" i="847"/>
  <c r="S129" i="847"/>
  <c r="R129" i="847"/>
  <c r="Q129" i="847"/>
  <c r="AR122" i="847"/>
  <c r="AQ122" i="847"/>
  <c r="AP122" i="847"/>
  <c r="AO122" i="847"/>
  <c r="AN122" i="847"/>
  <c r="AM122" i="847"/>
  <c r="AL122" i="847"/>
  <c r="AK122" i="847"/>
  <c r="AJ122" i="847"/>
  <c r="AI122" i="847"/>
  <c r="AH122" i="847"/>
  <c r="AG122" i="847"/>
  <c r="AF122" i="847"/>
  <c r="AE122" i="847"/>
  <c r="AD122" i="847"/>
  <c r="AC122" i="847"/>
  <c r="AB122" i="847"/>
  <c r="AA122" i="847"/>
  <c r="Z122" i="847"/>
  <c r="Y122" i="847"/>
  <c r="X122" i="847"/>
  <c r="W122" i="847"/>
  <c r="V122" i="847"/>
  <c r="U122" i="847"/>
  <c r="T122" i="847"/>
  <c r="S122" i="847"/>
  <c r="R122" i="847"/>
  <c r="Q122" i="847"/>
  <c r="AR121" i="847"/>
  <c r="AR123" i="847" s="1"/>
  <c r="AQ121" i="847"/>
  <c r="AQ123" i="847" s="1"/>
  <c r="AP121" i="847"/>
  <c r="AP123" i="847" s="1"/>
  <c r="AO121" i="847"/>
  <c r="AO123" i="847" s="1"/>
  <c r="AN121" i="847"/>
  <c r="AN123" i="847" s="1"/>
  <c r="AM121" i="847"/>
  <c r="AM123" i="847" s="1"/>
  <c r="AL121" i="847"/>
  <c r="AL123" i="847" s="1"/>
  <c r="AK121" i="847"/>
  <c r="AK123" i="847" s="1"/>
  <c r="AJ121" i="847"/>
  <c r="AI121" i="847"/>
  <c r="AI123" i="847" s="1"/>
  <c r="AH121" i="847"/>
  <c r="AH123" i="847" s="1"/>
  <c r="AG121" i="847"/>
  <c r="AG123" i="847" s="1"/>
  <c r="AF121" i="847"/>
  <c r="AF123" i="847" s="1"/>
  <c r="AE121" i="847"/>
  <c r="AE123" i="847" s="1"/>
  <c r="AD121" i="847"/>
  <c r="AD123" i="847" s="1"/>
  <c r="AC121" i="847"/>
  <c r="AC123" i="847" s="1"/>
  <c r="AB121" i="847"/>
  <c r="AB123" i="847" s="1"/>
  <c r="AA121" i="847"/>
  <c r="AA123" i="847" s="1"/>
  <c r="Z121" i="847"/>
  <c r="Z123" i="847" s="1"/>
  <c r="Y121" i="847"/>
  <c r="Y123" i="847" s="1"/>
  <c r="X121" i="847"/>
  <c r="X123" i="847" s="1"/>
  <c r="W121" i="847"/>
  <c r="W123" i="847" s="1"/>
  <c r="V121" i="847"/>
  <c r="V123" i="847" s="1"/>
  <c r="U121" i="847"/>
  <c r="U123" i="847" s="1"/>
  <c r="T121" i="847"/>
  <c r="S121" i="847"/>
  <c r="S123" i="847" s="1"/>
  <c r="R121" i="847"/>
  <c r="R123" i="847" s="1"/>
  <c r="Q121" i="847"/>
  <c r="Q123" i="847" s="1"/>
  <c r="AR120" i="847"/>
  <c r="AQ120" i="847"/>
  <c r="AP120" i="847"/>
  <c r="AO120" i="847"/>
  <c r="AN120" i="847"/>
  <c r="AM120" i="847"/>
  <c r="AL120" i="847"/>
  <c r="AK120" i="847"/>
  <c r="AJ120" i="847"/>
  <c r="AI120" i="847"/>
  <c r="AH120" i="847"/>
  <c r="AG120" i="847"/>
  <c r="AF120" i="847"/>
  <c r="AE120" i="847"/>
  <c r="AD120" i="847"/>
  <c r="AC120" i="847"/>
  <c r="AB120" i="847"/>
  <c r="AA120" i="847"/>
  <c r="Z120" i="847"/>
  <c r="Y120" i="847"/>
  <c r="X120" i="847"/>
  <c r="W120" i="847"/>
  <c r="V120" i="847"/>
  <c r="U120" i="847"/>
  <c r="T120" i="847"/>
  <c r="S120" i="847"/>
  <c r="R120" i="847"/>
  <c r="Q120" i="847"/>
  <c r="AR112" i="847"/>
  <c r="AQ112" i="847"/>
  <c r="AP112" i="847"/>
  <c r="AO112" i="847"/>
  <c r="AN112" i="847"/>
  <c r="AM112" i="847"/>
  <c r="AL112" i="847"/>
  <c r="AK112" i="847"/>
  <c r="AJ112" i="847"/>
  <c r="AI112" i="847"/>
  <c r="AH112" i="847"/>
  <c r="AG112" i="847"/>
  <c r="AF112" i="847"/>
  <c r="AE112" i="847"/>
  <c r="AD112" i="847"/>
  <c r="AC112" i="847"/>
  <c r="AB112" i="847"/>
  <c r="AA112" i="847"/>
  <c r="Z112" i="847"/>
  <c r="Y112" i="847"/>
  <c r="X112" i="847"/>
  <c r="W112" i="847"/>
  <c r="V112" i="847"/>
  <c r="U112" i="847"/>
  <c r="T112" i="847"/>
  <c r="S112" i="847"/>
  <c r="R112" i="847"/>
  <c r="Q112" i="847"/>
  <c r="P112" i="847"/>
  <c r="O112" i="847"/>
  <c r="N112" i="847"/>
  <c r="M112" i="847"/>
  <c r="L112" i="847"/>
  <c r="K112" i="847"/>
  <c r="J112" i="847"/>
  <c r="I112" i="847"/>
  <c r="H112" i="847"/>
  <c r="G112" i="847"/>
  <c r="F112" i="847"/>
  <c r="E112" i="847"/>
  <c r="AL109" i="847"/>
  <c r="E109" i="847"/>
  <c r="AR107" i="847"/>
  <c r="AQ107" i="847"/>
  <c r="AP107" i="847"/>
  <c r="AO107" i="847"/>
  <c r="AN107" i="847"/>
  <c r="AM107" i="847"/>
  <c r="AL107" i="847"/>
  <c r="AK107" i="847"/>
  <c r="AJ107" i="847"/>
  <c r="AI107" i="847"/>
  <c r="AH107" i="847"/>
  <c r="AG107" i="847"/>
  <c r="AF107" i="847"/>
  <c r="AE107" i="847"/>
  <c r="AD107" i="847"/>
  <c r="AC107" i="847"/>
  <c r="AB107" i="847"/>
  <c r="AA107" i="847"/>
  <c r="Z107" i="847"/>
  <c r="Y107" i="847"/>
  <c r="X107" i="847"/>
  <c r="W107" i="847"/>
  <c r="V107" i="847"/>
  <c r="U107" i="847"/>
  <c r="T107" i="847"/>
  <c r="S107" i="847"/>
  <c r="R107" i="847"/>
  <c r="Q107" i="847"/>
  <c r="AR106" i="847"/>
  <c r="AR117" i="847" s="1"/>
  <c r="AQ106" i="847"/>
  <c r="AQ117" i="847" s="1"/>
  <c r="AP106" i="847"/>
  <c r="AP117" i="847" s="1"/>
  <c r="AO106" i="847"/>
  <c r="AN106" i="847"/>
  <c r="AN117" i="847" s="1"/>
  <c r="AM106" i="847"/>
  <c r="AM117" i="847" s="1"/>
  <c r="AL106" i="847"/>
  <c r="AL117" i="847" s="1"/>
  <c r="AK106" i="847"/>
  <c r="AJ106" i="847"/>
  <c r="AJ117" i="847" s="1"/>
  <c r="AI106" i="847"/>
  <c r="AI117" i="847" s="1"/>
  <c r="AH106" i="847"/>
  <c r="AH117" i="847" s="1"/>
  <c r="AG106" i="847"/>
  <c r="AF106" i="847"/>
  <c r="AF117" i="847" s="1"/>
  <c r="AE106" i="847"/>
  <c r="AE117" i="847" s="1"/>
  <c r="AD106" i="847"/>
  <c r="AD117" i="847" s="1"/>
  <c r="AC106" i="847"/>
  <c r="AB106" i="847"/>
  <c r="AB117" i="847" s="1"/>
  <c r="AA106" i="847"/>
  <c r="AA117" i="847" s="1"/>
  <c r="Z106" i="847"/>
  <c r="Z117" i="847" s="1"/>
  <c r="Y106" i="847"/>
  <c r="X106" i="847"/>
  <c r="X117" i="847" s="1"/>
  <c r="W106" i="847"/>
  <c r="W117" i="847" s="1"/>
  <c r="V106" i="847"/>
  <c r="V117" i="847" s="1"/>
  <c r="U106" i="847"/>
  <c r="T106" i="847"/>
  <c r="T117" i="847" s="1"/>
  <c r="S106" i="847"/>
  <c r="S117" i="847" s="1"/>
  <c r="R106" i="847"/>
  <c r="R117" i="847" s="1"/>
  <c r="Q106" i="847"/>
  <c r="AR99" i="847"/>
  <c r="AQ99" i="847"/>
  <c r="AP99" i="847"/>
  <c r="AO99" i="847"/>
  <c r="AN99" i="847"/>
  <c r="AM99" i="847"/>
  <c r="AL99" i="847"/>
  <c r="AK99" i="847"/>
  <c r="AJ99" i="847"/>
  <c r="AI99" i="847"/>
  <c r="AH99" i="847"/>
  <c r="AG99" i="847"/>
  <c r="AF99" i="847"/>
  <c r="AE99" i="847"/>
  <c r="AD99" i="847"/>
  <c r="AC99" i="847"/>
  <c r="AB99" i="847"/>
  <c r="AA99" i="847"/>
  <c r="Z99" i="847"/>
  <c r="Y99" i="847"/>
  <c r="X99" i="847"/>
  <c r="W99" i="847"/>
  <c r="V99" i="847"/>
  <c r="U99" i="847"/>
  <c r="T99" i="847"/>
  <c r="S99" i="847"/>
  <c r="R99" i="847"/>
  <c r="Q99" i="847"/>
  <c r="AR97" i="847"/>
  <c r="AQ97" i="847"/>
  <c r="AP97" i="847"/>
  <c r="AO97" i="847"/>
  <c r="AN97" i="847"/>
  <c r="AM97" i="847"/>
  <c r="AL97" i="847"/>
  <c r="AK97" i="847"/>
  <c r="AJ97" i="847"/>
  <c r="AI97" i="847"/>
  <c r="AH97" i="847"/>
  <c r="AG97" i="847"/>
  <c r="AF97" i="847"/>
  <c r="AE97" i="847"/>
  <c r="AD97" i="847"/>
  <c r="AC97" i="847"/>
  <c r="AB97" i="847"/>
  <c r="AA97" i="847"/>
  <c r="Z97" i="847"/>
  <c r="Y97" i="847"/>
  <c r="X97" i="847"/>
  <c r="W97" i="847"/>
  <c r="V97" i="847"/>
  <c r="U97" i="847"/>
  <c r="T97" i="847"/>
  <c r="S97" i="847"/>
  <c r="R97" i="847"/>
  <c r="Q97" i="847"/>
  <c r="P97" i="847"/>
  <c r="O97" i="847"/>
  <c r="N97" i="847"/>
  <c r="M97" i="847"/>
  <c r="L97" i="847"/>
  <c r="K97" i="847"/>
  <c r="J97" i="847"/>
  <c r="I97" i="847"/>
  <c r="H97" i="847"/>
  <c r="G97" i="847"/>
  <c r="F97" i="847"/>
  <c r="E97" i="847"/>
  <c r="AR95" i="847"/>
  <c r="AR102" i="847" s="1"/>
  <c r="AQ95" i="847"/>
  <c r="AQ102" i="847" s="1"/>
  <c r="AP95" i="847"/>
  <c r="AP102" i="847" s="1"/>
  <c r="AO95" i="847"/>
  <c r="AO102" i="847" s="1"/>
  <c r="AN95" i="847"/>
  <c r="AN102" i="847" s="1"/>
  <c r="AM95" i="847"/>
  <c r="AM102" i="847" s="1"/>
  <c r="AL95" i="847"/>
  <c r="AL102" i="847" s="1"/>
  <c r="AK95" i="847"/>
  <c r="AK102" i="847" s="1"/>
  <c r="AJ95" i="847"/>
  <c r="AJ102" i="847" s="1"/>
  <c r="AI95" i="847"/>
  <c r="AI102" i="847" s="1"/>
  <c r="AH95" i="847"/>
  <c r="AH102" i="847" s="1"/>
  <c r="AG95" i="847"/>
  <c r="AG102" i="847" s="1"/>
  <c r="AF95" i="847"/>
  <c r="AF102" i="847" s="1"/>
  <c r="AE95" i="847"/>
  <c r="AE102" i="847" s="1"/>
  <c r="AD95" i="847"/>
  <c r="AD102" i="847" s="1"/>
  <c r="AC95" i="847"/>
  <c r="AC102" i="847" s="1"/>
  <c r="AB95" i="847"/>
  <c r="AB102" i="847" s="1"/>
  <c r="AA95" i="847"/>
  <c r="AA102" i="847" s="1"/>
  <c r="Z95" i="847"/>
  <c r="Z102" i="847" s="1"/>
  <c r="Y95" i="847"/>
  <c r="Y102" i="847" s="1"/>
  <c r="X95" i="847"/>
  <c r="X102" i="847" s="1"/>
  <c r="W95" i="847"/>
  <c r="W102" i="847" s="1"/>
  <c r="V95" i="847"/>
  <c r="V102" i="847" s="1"/>
  <c r="U95" i="847"/>
  <c r="U102" i="847" s="1"/>
  <c r="T95" i="847"/>
  <c r="T102" i="847" s="1"/>
  <c r="S95" i="847"/>
  <c r="S102" i="847" s="1"/>
  <c r="R95" i="847"/>
  <c r="R102" i="847" s="1"/>
  <c r="Q95" i="847"/>
  <c r="Q102" i="847" s="1"/>
  <c r="AR93" i="847"/>
  <c r="AR101" i="847" s="1"/>
  <c r="AQ93" i="847"/>
  <c r="AQ101" i="847" s="1"/>
  <c r="AP93" i="847"/>
  <c r="AP101" i="847" s="1"/>
  <c r="AO93" i="847"/>
  <c r="AO101" i="847" s="1"/>
  <c r="AN93" i="847"/>
  <c r="AN101" i="847" s="1"/>
  <c r="AM93" i="847"/>
  <c r="AM101" i="847" s="1"/>
  <c r="AL93" i="847"/>
  <c r="AL101" i="847" s="1"/>
  <c r="AK93" i="847"/>
  <c r="AK101" i="847" s="1"/>
  <c r="AJ93" i="847"/>
  <c r="AJ101" i="847" s="1"/>
  <c r="AI93" i="847"/>
  <c r="AI101" i="847" s="1"/>
  <c r="AH93" i="847"/>
  <c r="AH101" i="847" s="1"/>
  <c r="AG93" i="847"/>
  <c r="AG101" i="847" s="1"/>
  <c r="AF93" i="847"/>
  <c r="AF101" i="847" s="1"/>
  <c r="AE93" i="847"/>
  <c r="AE101" i="847" s="1"/>
  <c r="AD93" i="847"/>
  <c r="AD101" i="847" s="1"/>
  <c r="AC93" i="847"/>
  <c r="AC101" i="847" s="1"/>
  <c r="AB93" i="847"/>
  <c r="AB101" i="847" s="1"/>
  <c r="AA93" i="847"/>
  <c r="AA101" i="847" s="1"/>
  <c r="Z93" i="847"/>
  <c r="Z101" i="847" s="1"/>
  <c r="Y93" i="847"/>
  <c r="Y101" i="847" s="1"/>
  <c r="X93" i="847"/>
  <c r="X101" i="847" s="1"/>
  <c r="W93" i="847"/>
  <c r="W101" i="847" s="1"/>
  <c r="V93" i="847"/>
  <c r="V101" i="847" s="1"/>
  <c r="U93" i="847"/>
  <c r="U101" i="847" s="1"/>
  <c r="T93" i="847"/>
  <c r="T101" i="847" s="1"/>
  <c r="S93" i="847"/>
  <c r="S101" i="847" s="1"/>
  <c r="R93" i="847"/>
  <c r="R101" i="847" s="1"/>
  <c r="Q93" i="847"/>
  <c r="Q101" i="847" s="1"/>
  <c r="AR90" i="847"/>
  <c r="AR109" i="847" s="1"/>
  <c r="AQ90" i="847"/>
  <c r="AP90" i="847"/>
  <c r="AP109" i="847" s="1"/>
  <c r="AO90" i="847"/>
  <c r="AN90" i="847"/>
  <c r="AN109" i="847" s="1"/>
  <c r="AM90" i="847"/>
  <c r="AL90" i="847"/>
  <c r="AK90" i="847"/>
  <c r="AK108" i="847" s="1"/>
  <c r="AJ90" i="847"/>
  <c r="AJ110" i="847" s="1"/>
  <c r="AI90" i="847"/>
  <c r="AH90" i="847"/>
  <c r="AH110" i="847" s="1"/>
  <c r="AG90" i="847"/>
  <c r="AG110" i="847" s="1"/>
  <c r="AF90" i="847"/>
  <c r="AF110" i="847" s="1"/>
  <c r="AE90" i="847"/>
  <c r="AD90" i="847"/>
  <c r="AD110" i="847" s="1"/>
  <c r="AC90" i="847"/>
  <c r="AC110" i="847" s="1"/>
  <c r="AB90" i="847"/>
  <c r="AB110" i="847" s="1"/>
  <c r="AA90" i="847"/>
  <c r="Z90" i="847"/>
  <c r="Y90" i="847"/>
  <c r="Y110" i="847" s="1"/>
  <c r="X90" i="847"/>
  <c r="X110" i="847" s="1"/>
  <c r="W90" i="847"/>
  <c r="V90" i="847"/>
  <c r="U90" i="847"/>
  <c r="U110" i="847" s="1"/>
  <c r="T90" i="847"/>
  <c r="T110" i="847" s="1"/>
  <c r="S90" i="847"/>
  <c r="R90" i="847"/>
  <c r="Q90" i="847"/>
  <c r="Q110" i="847" s="1"/>
  <c r="P90" i="847"/>
  <c r="P110" i="847" s="1"/>
  <c r="O90" i="847"/>
  <c r="N90" i="847"/>
  <c r="N110" i="847" s="1"/>
  <c r="M90" i="847"/>
  <c r="M110" i="847" s="1"/>
  <c r="L90" i="847"/>
  <c r="L109" i="847" s="1"/>
  <c r="K90" i="847"/>
  <c r="J90" i="847"/>
  <c r="I90" i="847"/>
  <c r="I110" i="847" s="1"/>
  <c r="H90" i="847"/>
  <c r="H110" i="847" s="1"/>
  <c r="G90" i="847"/>
  <c r="F90" i="847"/>
  <c r="E90" i="847"/>
  <c r="E110" i="847" s="1"/>
  <c r="C73" i="847"/>
  <c r="D134" i="847" s="1"/>
  <c r="C67" i="847"/>
  <c r="C46" i="847"/>
  <c r="C40" i="847"/>
  <c r="C34" i="847"/>
  <c r="D133" i="847" s="1"/>
  <c r="F120" i="847" s="1"/>
  <c r="C22" i="847"/>
  <c r="C20" i="847"/>
  <c r="C21" i="847" s="1"/>
  <c r="N93" i="847" s="1"/>
  <c r="N101" i="847" s="1"/>
  <c r="C14" i="847"/>
  <c r="M99" i="847" s="1"/>
  <c r="M103" i="847" s="1"/>
  <c r="C7" i="847"/>
  <c r="C6" i="847"/>
  <c r="A1" i="847"/>
  <c r="D136" i="846"/>
  <c r="AR129" i="846"/>
  <c r="AQ129" i="846"/>
  <c r="AP129" i="846"/>
  <c r="AO129" i="846"/>
  <c r="AN129" i="846"/>
  <c r="AM129" i="846"/>
  <c r="AL129" i="846"/>
  <c r="AK129" i="846"/>
  <c r="AJ129" i="846"/>
  <c r="AI129" i="846"/>
  <c r="AH129" i="846"/>
  <c r="AG129" i="846"/>
  <c r="AF129" i="846"/>
  <c r="AE129" i="846"/>
  <c r="AD129" i="846"/>
  <c r="AC129" i="846"/>
  <c r="AB129" i="846"/>
  <c r="AA129" i="846"/>
  <c r="Z129" i="846"/>
  <c r="Y129" i="846"/>
  <c r="X129" i="846"/>
  <c r="W129" i="846"/>
  <c r="V129" i="846"/>
  <c r="U129" i="846"/>
  <c r="T129" i="846"/>
  <c r="AR122" i="846"/>
  <c r="AQ122" i="846"/>
  <c r="AP122" i="846"/>
  <c r="AO122" i="846"/>
  <c r="AN122" i="846"/>
  <c r="AM122" i="846"/>
  <c r="AL122" i="846"/>
  <c r="AK122" i="846"/>
  <c r="AJ122" i="846"/>
  <c r="AI122" i="846"/>
  <c r="AH122" i="846"/>
  <c r="AG122" i="846"/>
  <c r="AF122" i="846"/>
  <c r="AE122" i="846"/>
  <c r="AD122" i="846"/>
  <c r="AC122" i="846"/>
  <c r="AB122" i="846"/>
  <c r="AA122" i="846"/>
  <c r="Z122" i="846"/>
  <c r="Y122" i="846"/>
  <c r="X122" i="846"/>
  <c r="W122" i="846"/>
  <c r="V122" i="846"/>
  <c r="U122" i="846"/>
  <c r="T122" i="846"/>
  <c r="AR121" i="846"/>
  <c r="AR123" i="846" s="1"/>
  <c r="AQ121" i="846"/>
  <c r="AP121" i="846"/>
  <c r="AO121" i="846"/>
  <c r="AN121" i="846"/>
  <c r="AN123" i="846" s="1"/>
  <c r="AM121" i="846"/>
  <c r="AL121" i="846"/>
  <c r="AK121" i="846"/>
  <c r="AJ121" i="846"/>
  <c r="AJ123" i="846" s="1"/>
  <c r="AI121" i="846"/>
  <c r="AH121" i="846"/>
  <c r="AG121" i="846"/>
  <c r="AF121" i="846"/>
  <c r="AF123" i="846" s="1"/>
  <c r="AE121" i="846"/>
  <c r="AD121" i="846"/>
  <c r="AC121" i="846"/>
  <c r="AB121" i="846"/>
  <c r="AB123" i="846" s="1"/>
  <c r="AA121" i="846"/>
  <c r="Z121" i="846"/>
  <c r="Y121" i="846"/>
  <c r="X121" i="846"/>
  <c r="X123" i="846" s="1"/>
  <c r="W121" i="846"/>
  <c r="V121" i="846"/>
  <c r="U121" i="846"/>
  <c r="T121" i="846"/>
  <c r="T123" i="846" s="1"/>
  <c r="AR120" i="846"/>
  <c r="AQ120" i="846"/>
  <c r="AP120" i="846"/>
  <c r="AO120" i="846"/>
  <c r="AN120" i="846"/>
  <c r="AM120" i="846"/>
  <c r="AL120" i="846"/>
  <c r="AK120" i="846"/>
  <c r="AJ120" i="846"/>
  <c r="AI120" i="846"/>
  <c r="AH120" i="846"/>
  <c r="AG120" i="846"/>
  <c r="AF120" i="846"/>
  <c r="AE120" i="846"/>
  <c r="AD120" i="846"/>
  <c r="AC120" i="846"/>
  <c r="AB120" i="846"/>
  <c r="AA120" i="846"/>
  <c r="Z120" i="846"/>
  <c r="Y120" i="846"/>
  <c r="X120" i="846"/>
  <c r="W120" i="846"/>
  <c r="V120" i="846"/>
  <c r="U120" i="846"/>
  <c r="T120" i="846"/>
  <c r="AR112" i="846"/>
  <c r="AQ112" i="846"/>
  <c r="AP112" i="846"/>
  <c r="AO112" i="846"/>
  <c r="AN112" i="846"/>
  <c r="AM112" i="846"/>
  <c r="AL112" i="846"/>
  <c r="AK112" i="846"/>
  <c r="AJ112" i="846"/>
  <c r="AI112" i="846"/>
  <c r="AH112" i="846"/>
  <c r="AG112" i="846"/>
  <c r="AF112" i="846"/>
  <c r="AE112" i="846"/>
  <c r="AD112" i="846"/>
  <c r="AC112" i="846"/>
  <c r="AB112" i="846"/>
  <c r="AA112" i="846"/>
  <c r="Z112" i="846"/>
  <c r="Y112" i="846"/>
  <c r="X112" i="846"/>
  <c r="W112" i="846"/>
  <c r="V112" i="846"/>
  <c r="U112" i="846"/>
  <c r="T112" i="846"/>
  <c r="S112" i="846"/>
  <c r="R112" i="846"/>
  <c r="Q112" i="846"/>
  <c r="P112" i="846"/>
  <c r="O112" i="846"/>
  <c r="N112" i="846"/>
  <c r="M112" i="846"/>
  <c r="L112" i="846"/>
  <c r="K112" i="846"/>
  <c r="J112" i="846"/>
  <c r="I112" i="846"/>
  <c r="H112" i="846"/>
  <c r="G112" i="846"/>
  <c r="F112" i="846"/>
  <c r="E112" i="846"/>
  <c r="AK109" i="846"/>
  <c r="U109" i="846"/>
  <c r="M108" i="846"/>
  <c r="AR107" i="846"/>
  <c r="AQ107" i="846"/>
  <c r="AP107" i="846"/>
  <c r="AO107" i="846"/>
  <c r="AN107" i="846"/>
  <c r="AM107" i="846"/>
  <c r="AL107" i="846"/>
  <c r="AK107" i="846"/>
  <c r="AJ107" i="846"/>
  <c r="AI107" i="846"/>
  <c r="AH107" i="846"/>
  <c r="AG107" i="846"/>
  <c r="AF107" i="846"/>
  <c r="AE107" i="846"/>
  <c r="AD107" i="846"/>
  <c r="AC107" i="846"/>
  <c r="AB107" i="846"/>
  <c r="AA107" i="846"/>
  <c r="Z107" i="846"/>
  <c r="Y107" i="846"/>
  <c r="X107" i="846"/>
  <c r="W107" i="846"/>
  <c r="V107" i="846"/>
  <c r="U107" i="846"/>
  <c r="T107" i="846"/>
  <c r="AR106" i="846"/>
  <c r="AQ106" i="846"/>
  <c r="AP106" i="846"/>
  <c r="AO106" i="846"/>
  <c r="AN106" i="846"/>
  <c r="AM106" i="846"/>
  <c r="AL106" i="846"/>
  <c r="AK106" i="846"/>
  <c r="AJ106" i="846"/>
  <c r="AI106" i="846"/>
  <c r="AH106" i="846"/>
  <c r="AG106" i="846"/>
  <c r="AF106" i="846"/>
  <c r="AF117" i="846" s="1"/>
  <c r="AE106" i="846"/>
  <c r="AD106" i="846"/>
  <c r="AC106" i="846"/>
  <c r="AB106" i="846"/>
  <c r="AA106" i="846"/>
  <c r="Z106" i="846"/>
  <c r="Y106" i="846"/>
  <c r="X106" i="846"/>
  <c r="W106" i="846"/>
  <c r="V106" i="846"/>
  <c r="U106" i="846"/>
  <c r="T106" i="846"/>
  <c r="AD102" i="846"/>
  <c r="AR99" i="846"/>
  <c r="AQ99" i="846"/>
  <c r="AP99" i="846"/>
  <c r="AP103" i="846" s="1"/>
  <c r="AO99" i="846"/>
  <c r="AN99" i="846"/>
  <c r="AM99" i="846"/>
  <c r="AL99" i="846"/>
  <c r="AL103" i="846" s="1"/>
  <c r="AK99" i="846"/>
  <c r="AJ99" i="846"/>
  <c r="AI99" i="846"/>
  <c r="AH99" i="846"/>
  <c r="AG99" i="846"/>
  <c r="AF99" i="846"/>
  <c r="AE99" i="846"/>
  <c r="AD99" i="846"/>
  <c r="AC99" i="846"/>
  <c r="AB99" i="846"/>
  <c r="AA99" i="846"/>
  <c r="Z99" i="846"/>
  <c r="Z103" i="846" s="1"/>
  <c r="Y99" i="846"/>
  <c r="X99" i="846"/>
  <c r="W99" i="846"/>
  <c r="V99" i="846"/>
  <c r="V103" i="846" s="1"/>
  <c r="U99" i="846"/>
  <c r="T99" i="846"/>
  <c r="K99" i="846"/>
  <c r="G99" i="846"/>
  <c r="AR97" i="846"/>
  <c r="AQ97" i="846"/>
  <c r="AP97" i="846"/>
  <c r="AO97" i="846"/>
  <c r="AN97" i="846"/>
  <c r="AM97" i="846"/>
  <c r="AL97" i="846"/>
  <c r="AK97" i="846"/>
  <c r="AJ97" i="846"/>
  <c r="AI97" i="846"/>
  <c r="AH97" i="846"/>
  <c r="AG97" i="846"/>
  <c r="AF97" i="846"/>
  <c r="AE97" i="846"/>
  <c r="AD97" i="846"/>
  <c r="AC97" i="846"/>
  <c r="AB97" i="846"/>
  <c r="AA97" i="846"/>
  <c r="Z97" i="846"/>
  <c r="Y97" i="846"/>
  <c r="X97" i="846"/>
  <c r="W97" i="846"/>
  <c r="V97" i="846"/>
  <c r="U97" i="846"/>
  <c r="T97" i="846"/>
  <c r="S97" i="846"/>
  <c r="R97" i="846"/>
  <c r="Q97" i="846"/>
  <c r="P97" i="846"/>
  <c r="O97" i="846"/>
  <c r="N97" i="846"/>
  <c r="M97" i="846"/>
  <c r="L97" i="846"/>
  <c r="K97" i="846"/>
  <c r="J97" i="846"/>
  <c r="I97" i="846"/>
  <c r="H97" i="846"/>
  <c r="G97" i="846"/>
  <c r="F97" i="846"/>
  <c r="E97" i="846"/>
  <c r="AR95" i="846"/>
  <c r="AR102" i="846" s="1"/>
  <c r="AQ95" i="846"/>
  <c r="AQ102" i="846" s="1"/>
  <c r="AP95" i="846"/>
  <c r="AP102" i="846" s="1"/>
  <c r="AO95" i="846"/>
  <c r="AO102" i="846" s="1"/>
  <c r="AN95" i="846"/>
  <c r="AN102" i="846" s="1"/>
  <c r="AM95" i="846"/>
  <c r="AM102" i="846" s="1"/>
  <c r="AL95" i="846"/>
  <c r="AL102" i="846" s="1"/>
  <c r="AK95" i="846"/>
  <c r="AK102" i="846" s="1"/>
  <c r="AJ95" i="846"/>
  <c r="AJ102" i="846" s="1"/>
  <c r="AI95" i="846"/>
  <c r="AI102" i="846" s="1"/>
  <c r="AH95" i="846"/>
  <c r="AH102" i="846" s="1"/>
  <c r="AG95" i="846"/>
  <c r="AG102" i="846" s="1"/>
  <c r="AF95" i="846"/>
  <c r="AF102" i="846" s="1"/>
  <c r="AE95" i="846"/>
  <c r="AE102" i="846" s="1"/>
  <c r="AD95" i="846"/>
  <c r="AC95" i="846"/>
  <c r="AC102" i="846" s="1"/>
  <c r="AB95" i="846"/>
  <c r="AB102" i="846" s="1"/>
  <c r="AA95" i="846"/>
  <c r="AA102" i="846" s="1"/>
  <c r="Z95" i="846"/>
  <c r="Z102" i="846" s="1"/>
  <c r="Y95" i="846"/>
  <c r="Y102" i="846" s="1"/>
  <c r="X95" i="846"/>
  <c r="X102" i="846" s="1"/>
  <c r="W95" i="846"/>
  <c r="W102" i="846" s="1"/>
  <c r="V95" i="846"/>
  <c r="V102" i="846" s="1"/>
  <c r="U95" i="846"/>
  <c r="U102" i="846" s="1"/>
  <c r="T95" i="846"/>
  <c r="T102" i="846" s="1"/>
  <c r="AR93" i="846"/>
  <c r="AR101" i="846" s="1"/>
  <c r="AQ93" i="846"/>
  <c r="AQ101" i="846" s="1"/>
  <c r="AP93" i="846"/>
  <c r="AP101" i="846" s="1"/>
  <c r="AO93" i="846"/>
  <c r="AO101" i="846" s="1"/>
  <c r="AN93" i="846"/>
  <c r="AN101" i="846" s="1"/>
  <c r="AM93" i="846"/>
  <c r="AM101" i="846" s="1"/>
  <c r="AL93" i="846"/>
  <c r="AL101" i="846" s="1"/>
  <c r="AK93" i="846"/>
  <c r="AK101" i="846" s="1"/>
  <c r="AJ93" i="846"/>
  <c r="AJ101" i="846" s="1"/>
  <c r="AI93" i="846"/>
  <c r="AI101" i="846" s="1"/>
  <c r="AH93" i="846"/>
  <c r="AH101" i="846" s="1"/>
  <c r="AG93" i="846"/>
  <c r="AG101" i="846" s="1"/>
  <c r="AF93" i="846"/>
  <c r="AF101" i="846" s="1"/>
  <c r="AE93" i="846"/>
  <c r="AE101" i="846" s="1"/>
  <c r="AD93" i="846"/>
  <c r="AD101" i="846" s="1"/>
  <c r="AC93" i="846"/>
  <c r="AC101" i="846" s="1"/>
  <c r="AB93" i="846"/>
  <c r="AB101" i="846" s="1"/>
  <c r="AA93" i="846"/>
  <c r="AA101" i="846" s="1"/>
  <c r="Z93" i="846"/>
  <c r="Z101" i="846" s="1"/>
  <c r="Y93" i="846"/>
  <c r="Y101" i="846" s="1"/>
  <c r="X93" i="846"/>
  <c r="X101" i="846" s="1"/>
  <c r="W93" i="846"/>
  <c r="W101" i="846" s="1"/>
  <c r="V93" i="846"/>
  <c r="V101" i="846" s="1"/>
  <c r="U93" i="846"/>
  <c r="U101" i="846" s="1"/>
  <c r="T93" i="846"/>
  <c r="T101" i="846" s="1"/>
  <c r="AR90" i="846"/>
  <c r="AQ90" i="846"/>
  <c r="AP90" i="846"/>
  <c r="AP110" i="846" s="1"/>
  <c r="AO90" i="846"/>
  <c r="AO110" i="846" s="1"/>
  <c r="AN90" i="846"/>
  <c r="AM90" i="846"/>
  <c r="AL90" i="846"/>
  <c r="AL110" i="846" s="1"/>
  <c r="AK90" i="846"/>
  <c r="AK110" i="846" s="1"/>
  <c r="AJ90" i="846"/>
  <c r="AJ110" i="846" s="1"/>
  <c r="AI90" i="846"/>
  <c r="AI110" i="846" s="1"/>
  <c r="AH90" i="846"/>
  <c r="AH110" i="846" s="1"/>
  <c r="AG90" i="846"/>
  <c r="AG110" i="846" s="1"/>
  <c r="AF90" i="846"/>
  <c r="AE90" i="846"/>
  <c r="AD90" i="846"/>
  <c r="AD110" i="846" s="1"/>
  <c r="AC90" i="846"/>
  <c r="AC110" i="846" s="1"/>
  <c r="AB90" i="846"/>
  <c r="AA90" i="846"/>
  <c r="Z90" i="846"/>
  <c r="Z110" i="846" s="1"/>
  <c r="Y90" i="846"/>
  <c r="Y109" i="846" s="1"/>
  <c r="X90" i="846"/>
  <c r="W90" i="846"/>
  <c r="V90" i="846"/>
  <c r="V110" i="846" s="1"/>
  <c r="U90" i="846"/>
  <c r="U110" i="846" s="1"/>
  <c r="T90" i="846"/>
  <c r="S90" i="846"/>
  <c r="S110" i="846" s="1"/>
  <c r="R90" i="846"/>
  <c r="R110" i="846" s="1"/>
  <c r="Q90" i="846"/>
  <c r="Q110" i="846" s="1"/>
  <c r="P90" i="846"/>
  <c r="O90" i="846"/>
  <c r="O110" i="846" s="1"/>
  <c r="N90" i="846"/>
  <c r="N110" i="846" s="1"/>
  <c r="M90" i="846"/>
  <c r="M110" i="846" s="1"/>
  <c r="L90" i="846"/>
  <c r="K90" i="846"/>
  <c r="J90" i="846"/>
  <c r="J110" i="846" s="1"/>
  <c r="I90" i="846"/>
  <c r="I110" i="846" s="1"/>
  <c r="H90" i="846"/>
  <c r="G90" i="846"/>
  <c r="F90" i="846"/>
  <c r="F110" i="846" s="1"/>
  <c r="E90" i="846"/>
  <c r="E109" i="846" s="1"/>
  <c r="C73" i="846"/>
  <c r="D134" i="846" s="1"/>
  <c r="C67" i="846"/>
  <c r="D135" i="846" s="1"/>
  <c r="C46" i="846"/>
  <c r="C40" i="846"/>
  <c r="C34" i="846"/>
  <c r="D133" i="846" s="1"/>
  <c r="C22" i="846"/>
  <c r="C20" i="846"/>
  <c r="C21" i="846" s="1"/>
  <c r="R93" i="846" s="1"/>
  <c r="R101" i="846" s="1"/>
  <c r="C14" i="846"/>
  <c r="R99" i="846" s="1"/>
  <c r="C7" i="846"/>
  <c r="C6" i="846"/>
  <c r="A1" i="846"/>
  <c r="D138" i="845"/>
  <c r="AR131" i="845"/>
  <c r="AQ131" i="845"/>
  <c r="AP131" i="845"/>
  <c r="AO131" i="845"/>
  <c r="AN131" i="845"/>
  <c r="AM131" i="845"/>
  <c r="AL131" i="845"/>
  <c r="AK131" i="845"/>
  <c r="AJ131" i="845"/>
  <c r="AI131" i="845"/>
  <c r="AH131" i="845"/>
  <c r="AG131" i="845"/>
  <c r="AF131" i="845"/>
  <c r="AE131" i="845"/>
  <c r="AD131" i="845"/>
  <c r="AC131" i="845"/>
  <c r="AB131" i="845"/>
  <c r="AA131" i="845"/>
  <c r="Z131" i="845"/>
  <c r="Y131" i="845"/>
  <c r="X131" i="845"/>
  <c r="W131" i="845"/>
  <c r="V131" i="845"/>
  <c r="U131" i="845"/>
  <c r="T131" i="845"/>
  <c r="S131" i="845"/>
  <c r="R131" i="845"/>
  <c r="Q131" i="845"/>
  <c r="AQ125" i="845"/>
  <c r="AR124" i="845"/>
  <c r="AQ124" i="845"/>
  <c r="AP124" i="845"/>
  <c r="AO124" i="845"/>
  <c r="AN124" i="845"/>
  <c r="AM124" i="845"/>
  <c r="AL124" i="845"/>
  <c r="AK124" i="845"/>
  <c r="AJ124" i="845"/>
  <c r="AI124" i="845"/>
  <c r="AH124" i="845"/>
  <c r="AG124" i="845"/>
  <c r="AF124" i="845"/>
  <c r="AE124" i="845"/>
  <c r="AD124" i="845"/>
  <c r="AC124" i="845"/>
  <c r="AB124" i="845"/>
  <c r="AA124" i="845"/>
  <c r="Z124" i="845"/>
  <c r="Y124" i="845"/>
  <c r="X124" i="845"/>
  <c r="W124" i="845"/>
  <c r="V124" i="845"/>
  <c r="U124" i="845"/>
  <c r="T124" i="845"/>
  <c r="S124" i="845"/>
  <c r="R124" i="845"/>
  <c r="Q124" i="845"/>
  <c r="AR123" i="845"/>
  <c r="AR125" i="845" s="1"/>
  <c r="AQ123" i="845"/>
  <c r="AP123" i="845"/>
  <c r="AP125" i="845" s="1"/>
  <c r="AO123" i="845"/>
  <c r="AO125" i="845" s="1"/>
  <c r="AN123" i="845"/>
  <c r="AN125" i="845" s="1"/>
  <c r="AM123" i="845"/>
  <c r="AL123" i="845"/>
  <c r="AL125" i="845" s="1"/>
  <c r="AK123" i="845"/>
  <c r="AK125" i="845" s="1"/>
  <c r="AJ123" i="845"/>
  <c r="AJ125" i="845" s="1"/>
  <c r="AI123" i="845"/>
  <c r="AH123" i="845"/>
  <c r="AH125" i="845" s="1"/>
  <c r="AG123" i="845"/>
  <c r="AG125" i="845" s="1"/>
  <c r="AF123" i="845"/>
  <c r="AF125" i="845" s="1"/>
  <c r="AE123" i="845"/>
  <c r="AD123" i="845"/>
  <c r="AD125" i="845" s="1"/>
  <c r="AC123" i="845"/>
  <c r="AC125" i="845" s="1"/>
  <c r="AB123" i="845"/>
  <c r="AB125" i="845" s="1"/>
  <c r="AA123" i="845"/>
  <c r="AA125" i="845" s="1"/>
  <c r="Z123" i="845"/>
  <c r="Z125" i="845" s="1"/>
  <c r="Y123" i="845"/>
  <c r="Y125" i="845" s="1"/>
  <c r="X123" i="845"/>
  <c r="X125" i="845" s="1"/>
  <c r="W123" i="845"/>
  <c r="V123" i="845"/>
  <c r="V125" i="845" s="1"/>
  <c r="U123" i="845"/>
  <c r="U125" i="845" s="1"/>
  <c r="T123" i="845"/>
  <c r="T125" i="845" s="1"/>
  <c r="S123" i="845"/>
  <c r="R123" i="845"/>
  <c r="R125" i="845" s="1"/>
  <c r="Q123" i="845"/>
  <c r="Q125" i="845" s="1"/>
  <c r="AR122" i="845"/>
  <c r="AQ122" i="845"/>
  <c r="AP122" i="845"/>
  <c r="AO122" i="845"/>
  <c r="AN122" i="845"/>
  <c r="AM122" i="845"/>
  <c r="AL122" i="845"/>
  <c r="AK122" i="845"/>
  <c r="AJ122" i="845"/>
  <c r="AI122" i="845"/>
  <c r="AH122" i="845"/>
  <c r="AG122" i="845"/>
  <c r="AF122" i="845"/>
  <c r="AE122" i="845"/>
  <c r="AD122" i="845"/>
  <c r="AC122" i="845"/>
  <c r="AB122" i="845"/>
  <c r="AA122" i="845"/>
  <c r="Z122" i="845"/>
  <c r="Y122" i="845"/>
  <c r="X122" i="845"/>
  <c r="W122" i="845"/>
  <c r="V122" i="845"/>
  <c r="U122" i="845"/>
  <c r="T122" i="845"/>
  <c r="S122" i="845"/>
  <c r="R122" i="845"/>
  <c r="Q122" i="845"/>
  <c r="AR114" i="845"/>
  <c r="AQ114" i="845"/>
  <c r="AP114" i="845"/>
  <c r="AO114" i="845"/>
  <c r="AN114" i="845"/>
  <c r="AM114" i="845"/>
  <c r="AL114" i="845"/>
  <c r="AK114" i="845"/>
  <c r="AJ114" i="845"/>
  <c r="AI114" i="845"/>
  <c r="AH114" i="845"/>
  <c r="AG114" i="845"/>
  <c r="AF114" i="845"/>
  <c r="AE114" i="845"/>
  <c r="AD114" i="845"/>
  <c r="AC114" i="845"/>
  <c r="AB114" i="845"/>
  <c r="AA114" i="845"/>
  <c r="Z114" i="845"/>
  <c r="Y114" i="845"/>
  <c r="X114" i="845"/>
  <c r="W114" i="845"/>
  <c r="V114" i="845"/>
  <c r="U114" i="845"/>
  <c r="T114" i="845"/>
  <c r="S114" i="845"/>
  <c r="R114" i="845"/>
  <c r="Q114" i="845"/>
  <c r="P114" i="845"/>
  <c r="O114" i="845"/>
  <c r="N114" i="845"/>
  <c r="M114" i="845"/>
  <c r="L114" i="845"/>
  <c r="K114" i="845"/>
  <c r="J114" i="845"/>
  <c r="I114" i="845"/>
  <c r="H114" i="845"/>
  <c r="G114" i="845"/>
  <c r="F114" i="845"/>
  <c r="E114" i="845"/>
  <c r="AN110" i="845"/>
  <c r="AR109" i="845"/>
  <c r="AQ109" i="845"/>
  <c r="AP109" i="845"/>
  <c r="AO109" i="845"/>
  <c r="AN109" i="845"/>
  <c r="AM109" i="845"/>
  <c r="AL109" i="845"/>
  <c r="AK109" i="845"/>
  <c r="AJ109" i="845"/>
  <c r="AI109" i="845"/>
  <c r="AH109" i="845"/>
  <c r="AG109" i="845"/>
  <c r="AF109" i="845"/>
  <c r="AE109" i="845"/>
  <c r="AD109" i="845"/>
  <c r="AC109" i="845"/>
  <c r="AB109" i="845"/>
  <c r="AA109" i="845"/>
  <c r="Z109" i="845"/>
  <c r="Y109" i="845"/>
  <c r="X109" i="845"/>
  <c r="W109" i="845"/>
  <c r="V109" i="845"/>
  <c r="U109" i="845"/>
  <c r="T109" i="845"/>
  <c r="S109" i="845"/>
  <c r="R109" i="845"/>
  <c r="Q109" i="845"/>
  <c r="AR108" i="845"/>
  <c r="AR119" i="845" s="1"/>
  <c r="AQ108" i="845"/>
  <c r="AP108" i="845"/>
  <c r="AO108" i="845"/>
  <c r="AN108" i="845"/>
  <c r="AN119" i="845" s="1"/>
  <c r="AM108" i="845"/>
  <c r="AL108" i="845"/>
  <c r="AK108" i="845"/>
  <c r="AJ108" i="845"/>
  <c r="AJ119" i="845" s="1"/>
  <c r="AI108" i="845"/>
  <c r="AH108" i="845"/>
  <c r="AG108" i="845"/>
  <c r="AF108" i="845"/>
  <c r="AF119" i="845" s="1"/>
  <c r="AE108" i="845"/>
  <c r="AD108" i="845"/>
  <c r="AC108" i="845"/>
  <c r="AB108" i="845"/>
  <c r="AB119" i="845" s="1"/>
  <c r="AA108" i="845"/>
  <c r="Z108" i="845"/>
  <c r="Y108" i="845"/>
  <c r="X108" i="845"/>
  <c r="X119" i="845" s="1"/>
  <c r="W108" i="845"/>
  <c r="V108" i="845"/>
  <c r="U108" i="845"/>
  <c r="T108" i="845"/>
  <c r="T119" i="845" s="1"/>
  <c r="S108" i="845"/>
  <c r="R108" i="845"/>
  <c r="Q108" i="845"/>
  <c r="AR101" i="845"/>
  <c r="AQ101" i="845"/>
  <c r="AP101" i="845"/>
  <c r="AO101" i="845"/>
  <c r="AN101" i="845"/>
  <c r="AM101" i="845"/>
  <c r="AL101" i="845"/>
  <c r="AK101" i="845"/>
  <c r="AJ101" i="845"/>
  <c r="AI101" i="845"/>
  <c r="AH101" i="845"/>
  <c r="AG101" i="845"/>
  <c r="AF101" i="845"/>
  <c r="AE101" i="845"/>
  <c r="AD101" i="845"/>
  <c r="AC101" i="845"/>
  <c r="AB101" i="845"/>
  <c r="AA101" i="845"/>
  <c r="Z101" i="845"/>
  <c r="Y101" i="845"/>
  <c r="X101" i="845"/>
  <c r="W101" i="845"/>
  <c r="V101" i="845"/>
  <c r="U101" i="845"/>
  <c r="T101" i="845"/>
  <c r="S101" i="845"/>
  <c r="R101" i="845"/>
  <c r="Q101" i="845"/>
  <c r="AR99" i="845"/>
  <c r="AQ99" i="845"/>
  <c r="AP99" i="845"/>
  <c r="AO99" i="845"/>
  <c r="AN99" i="845"/>
  <c r="AM99" i="845"/>
  <c r="AL99" i="845"/>
  <c r="AK99" i="845"/>
  <c r="AJ99" i="845"/>
  <c r="AI99" i="845"/>
  <c r="AH99" i="845"/>
  <c r="AG99" i="845"/>
  <c r="AF99" i="845"/>
  <c r="AE99" i="845"/>
  <c r="AD99" i="845"/>
  <c r="AC99" i="845"/>
  <c r="AB99" i="845"/>
  <c r="AA99" i="845"/>
  <c r="Z99" i="845"/>
  <c r="Y99" i="845"/>
  <c r="X99" i="845"/>
  <c r="W99" i="845"/>
  <c r="V99" i="845"/>
  <c r="U99" i="845"/>
  <c r="T99" i="845"/>
  <c r="S99" i="845"/>
  <c r="R99" i="845"/>
  <c r="Q99" i="845"/>
  <c r="P99" i="845"/>
  <c r="O99" i="845"/>
  <c r="N99" i="845"/>
  <c r="M99" i="845"/>
  <c r="L99" i="845"/>
  <c r="K99" i="845"/>
  <c r="J99" i="845"/>
  <c r="I99" i="845"/>
  <c r="H99" i="845"/>
  <c r="G99" i="845"/>
  <c r="F99" i="845"/>
  <c r="E99" i="845"/>
  <c r="AR97" i="845"/>
  <c r="AR104" i="845" s="1"/>
  <c r="AQ97" i="845"/>
  <c r="AQ104" i="845" s="1"/>
  <c r="AP97" i="845"/>
  <c r="AP104" i="845" s="1"/>
  <c r="AO97" i="845"/>
  <c r="AO104" i="845" s="1"/>
  <c r="AN97" i="845"/>
  <c r="AN104" i="845" s="1"/>
  <c r="AM97" i="845"/>
  <c r="AM104" i="845" s="1"/>
  <c r="AL97" i="845"/>
  <c r="AL104" i="845" s="1"/>
  <c r="AK97" i="845"/>
  <c r="AK104" i="845" s="1"/>
  <c r="AJ97" i="845"/>
  <c r="AJ104" i="845" s="1"/>
  <c r="AI97" i="845"/>
  <c r="AI104" i="845" s="1"/>
  <c r="AH97" i="845"/>
  <c r="AH104" i="845" s="1"/>
  <c r="AG97" i="845"/>
  <c r="AG104" i="845" s="1"/>
  <c r="AF97" i="845"/>
  <c r="AF104" i="845" s="1"/>
  <c r="AE97" i="845"/>
  <c r="AE104" i="845" s="1"/>
  <c r="AD97" i="845"/>
  <c r="AD104" i="845" s="1"/>
  <c r="AC97" i="845"/>
  <c r="AC104" i="845" s="1"/>
  <c r="AB97" i="845"/>
  <c r="AB104" i="845" s="1"/>
  <c r="AA97" i="845"/>
  <c r="AA104" i="845" s="1"/>
  <c r="Z97" i="845"/>
  <c r="Z104" i="845" s="1"/>
  <c r="Y97" i="845"/>
  <c r="Y104" i="845" s="1"/>
  <c r="X97" i="845"/>
  <c r="X104" i="845" s="1"/>
  <c r="W97" i="845"/>
  <c r="W104" i="845" s="1"/>
  <c r="V97" i="845"/>
  <c r="V104" i="845" s="1"/>
  <c r="U97" i="845"/>
  <c r="U104" i="845" s="1"/>
  <c r="T97" i="845"/>
  <c r="T104" i="845" s="1"/>
  <c r="S97" i="845"/>
  <c r="S104" i="845" s="1"/>
  <c r="R97" i="845"/>
  <c r="R104" i="845" s="1"/>
  <c r="Q97" i="845"/>
  <c r="Q104" i="845" s="1"/>
  <c r="E97" i="845"/>
  <c r="E104" i="845" s="1"/>
  <c r="AR95" i="845"/>
  <c r="AR103" i="845" s="1"/>
  <c r="AQ95" i="845"/>
  <c r="AQ103" i="845" s="1"/>
  <c r="AP95" i="845"/>
  <c r="AP103" i="845" s="1"/>
  <c r="AO95" i="845"/>
  <c r="AO103" i="845" s="1"/>
  <c r="AN95" i="845"/>
  <c r="AN103" i="845" s="1"/>
  <c r="AM95" i="845"/>
  <c r="AM103" i="845" s="1"/>
  <c r="AL95" i="845"/>
  <c r="AL103" i="845" s="1"/>
  <c r="AK95" i="845"/>
  <c r="AK103" i="845" s="1"/>
  <c r="AJ95" i="845"/>
  <c r="AJ103" i="845" s="1"/>
  <c r="AI95" i="845"/>
  <c r="AI103" i="845" s="1"/>
  <c r="AH95" i="845"/>
  <c r="AH103" i="845" s="1"/>
  <c r="AG95" i="845"/>
  <c r="AG103" i="845" s="1"/>
  <c r="AF95" i="845"/>
  <c r="AF103" i="845" s="1"/>
  <c r="AE95" i="845"/>
  <c r="AE103" i="845" s="1"/>
  <c r="AD95" i="845"/>
  <c r="AD103" i="845" s="1"/>
  <c r="AC95" i="845"/>
  <c r="AC103" i="845" s="1"/>
  <c r="AB95" i="845"/>
  <c r="AB103" i="845" s="1"/>
  <c r="AA95" i="845"/>
  <c r="AA103" i="845" s="1"/>
  <c r="Z95" i="845"/>
  <c r="Z103" i="845" s="1"/>
  <c r="Y95" i="845"/>
  <c r="Y103" i="845" s="1"/>
  <c r="X95" i="845"/>
  <c r="X103" i="845" s="1"/>
  <c r="W95" i="845"/>
  <c r="W103" i="845" s="1"/>
  <c r="V95" i="845"/>
  <c r="V103" i="845" s="1"/>
  <c r="U95" i="845"/>
  <c r="U103" i="845" s="1"/>
  <c r="T95" i="845"/>
  <c r="T103" i="845" s="1"/>
  <c r="S95" i="845"/>
  <c r="S103" i="845" s="1"/>
  <c r="R95" i="845"/>
  <c r="R103" i="845" s="1"/>
  <c r="Q95" i="845"/>
  <c r="Q103" i="845" s="1"/>
  <c r="AR92" i="845"/>
  <c r="AR112" i="845" s="1"/>
  <c r="AQ92" i="845"/>
  <c r="AP92" i="845"/>
  <c r="AO92" i="845"/>
  <c r="AN92" i="845"/>
  <c r="AN112" i="845" s="1"/>
  <c r="AM92" i="845"/>
  <c r="AM110" i="845" s="1"/>
  <c r="AL92" i="845"/>
  <c r="AK92" i="845"/>
  <c r="AK110" i="845" s="1"/>
  <c r="AJ92" i="845"/>
  <c r="AJ112" i="845" s="1"/>
  <c r="AI92" i="845"/>
  <c r="AI110" i="845" s="1"/>
  <c r="AH92" i="845"/>
  <c r="AG92" i="845"/>
  <c r="AG110" i="845" s="1"/>
  <c r="AF92" i="845"/>
  <c r="AF110" i="845" s="1"/>
  <c r="AE92" i="845"/>
  <c r="AE112" i="845" s="1"/>
  <c r="AD92" i="845"/>
  <c r="AC92" i="845"/>
  <c r="AC112" i="845" s="1"/>
  <c r="AB92" i="845"/>
  <c r="AB112" i="845" s="1"/>
  <c r="AA92" i="845"/>
  <c r="AA112" i="845" s="1"/>
  <c r="Z92" i="845"/>
  <c r="Y92" i="845"/>
  <c r="Y111" i="845" s="1"/>
  <c r="X92" i="845"/>
  <c r="X111" i="845" s="1"/>
  <c r="W92" i="845"/>
  <c r="W112" i="845" s="1"/>
  <c r="V92" i="845"/>
  <c r="U92" i="845"/>
  <c r="U112" i="845" s="1"/>
  <c r="T92" i="845"/>
  <c r="T112" i="845" s="1"/>
  <c r="S92" i="845"/>
  <c r="S112" i="845" s="1"/>
  <c r="R92" i="845"/>
  <c r="Q92" i="845"/>
  <c r="P92" i="845"/>
  <c r="P110" i="845" s="1"/>
  <c r="O92" i="845"/>
  <c r="O112" i="845" s="1"/>
  <c r="N92" i="845"/>
  <c r="M92" i="845"/>
  <c r="L92" i="845"/>
  <c r="L112" i="845" s="1"/>
  <c r="K92" i="845"/>
  <c r="K112" i="845" s="1"/>
  <c r="J92" i="845"/>
  <c r="I92" i="845"/>
  <c r="H92" i="845"/>
  <c r="H111" i="845" s="1"/>
  <c r="G92" i="845"/>
  <c r="G112" i="845" s="1"/>
  <c r="F92" i="845"/>
  <c r="E92" i="845"/>
  <c r="E112" i="845" s="1"/>
  <c r="C73" i="845"/>
  <c r="D136" i="845" s="1"/>
  <c r="C67" i="845"/>
  <c r="C46" i="845"/>
  <c r="C40" i="845"/>
  <c r="C34" i="845"/>
  <c r="D135" i="845" s="1"/>
  <c r="O122" i="845" s="1"/>
  <c r="C22" i="845"/>
  <c r="O97" i="845" s="1"/>
  <c r="O104" i="845" s="1"/>
  <c r="C20" i="845"/>
  <c r="C21" i="845" s="1"/>
  <c r="I95" i="845" s="1"/>
  <c r="I103" i="845" s="1"/>
  <c r="C14" i="845"/>
  <c r="L101" i="845" s="1"/>
  <c r="C7" i="845"/>
  <c r="C5" i="845"/>
  <c r="A1" i="845"/>
  <c r="G12" i="673"/>
  <c r="F57" i="673"/>
  <c r="D60" i="673"/>
  <c r="D56" i="673"/>
  <c r="F59" i="673"/>
  <c r="F58" i="673"/>
  <c r="D61" i="673"/>
  <c r="F56" i="673"/>
  <c r="F60" i="673"/>
  <c r="F61" i="673"/>
  <c r="D57" i="673"/>
  <c r="W117" i="856" l="1"/>
  <c r="AA117" i="856"/>
  <c r="AE117" i="856"/>
  <c r="AI117" i="856"/>
  <c r="AM117" i="856"/>
  <c r="AQ117" i="856"/>
  <c r="J93" i="902"/>
  <c r="J101" i="902" s="1"/>
  <c r="F93" i="902"/>
  <c r="F101" i="902" s="1"/>
  <c r="F106" i="902" s="1"/>
  <c r="F117" i="902" s="1"/>
  <c r="O93" i="902"/>
  <c r="O101" i="902" s="1"/>
  <c r="M93" i="902"/>
  <c r="M101" i="902" s="1"/>
  <c r="M104" i="902" s="1"/>
  <c r="L93" i="902"/>
  <c r="L101" i="902" s="1"/>
  <c r="AG113" i="902"/>
  <c r="Z113" i="902"/>
  <c r="X114" i="902"/>
  <c r="AF114" i="902"/>
  <c r="AN114" i="902"/>
  <c r="AP114" i="902"/>
  <c r="AQ113" i="902"/>
  <c r="W114" i="902"/>
  <c r="AA111" i="902"/>
  <c r="AA114" i="902" s="1"/>
  <c r="AD111" i="902"/>
  <c r="AD114" i="902" s="1"/>
  <c r="AJ111" i="902"/>
  <c r="AJ114" i="902" s="1"/>
  <c r="AC114" i="902"/>
  <c r="T104" i="902"/>
  <c r="T114" i="902" s="1"/>
  <c r="AI111" i="902"/>
  <c r="AI113" i="902" s="1"/>
  <c r="AF113" i="902"/>
  <c r="AF116" i="902" s="1"/>
  <c r="AF118" i="902" s="1"/>
  <c r="V111" i="902"/>
  <c r="V114" i="902" s="1"/>
  <c r="AH111" i="902"/>
  <c r="AH113" i="902" s="1"/>
  <c r="AL104" i="902"/>
  <c r="AL114" i="902" s="1"/>
  <c r="H111" i="902"/>
  <c r="AN113" i="902"/>
  <c r="AR113" i="902"/>
  <c r="J111" i="902"/>
  <c r="F111" i="902"/>
  <c r="L111" i="902"/>
  <c r="N111" i="902"/>
  <c r="X113" i="902"/>
  <c r="AG114" i="902"/>
  <c r="AG116" i="902" s="1"/>
  <c r="AG118" i="902" s="1"/>
  <c r="AG125" i="902" s="1"/>
  <c r="AG126" i="902" s="1"/>
  <c r="AG128" i="902" s="1"/>
  <c r="E106" i="902"/>
  <c r="E117" i="902" s="1"/>
  <c r="AB114" i="902"/>
  <c r="O106" i="902"/>
  <c r="O117" i="902" s="1"/>
  <c r="AJ113" i="902"/>
  <c r="AR114" i="902"/>
  <c r="R111" i="902"/>
  <c r="AP113" i="902"/>
  <c r="P111" i="902"/>
  <c r="AH114" i="902"/>
  <c r="AQ114" i="902"/>
  <c r="Z114" i="902"/>
  <c r="K104" i="902"/>
  <c r="K129" i="902" s="1"/>
  <c r="I106" i="902"/>
  <c r="I117" i="902" s="1"/>
  <c r="Q106" i="902"/>
  <c r="Q117" i="902" s="1"/>
  <c r="AK113" i="902"/>
  <c r="AK114" i="902"/>
  <c r="U113" i="902"/>
  <c r="U114" i="902"/>
  <c r="AM114" i="902"/>
  <c r="AM113" i="902"/>
  <c r="AE114" i="902"/>
  <c r="AE113" i="902"/>
  <c r="Q122" i="902"/>
  <c r="M122" i="902"/>
  <c r="I122" i="902"/>
  <c r="E122" i="902"/>
  <c r="Q121" i="902"/>
  <c r="Q123" i="902" s="1"/>
  <c r="M121" i="902"/>
  <c r="I121" i="902"/>
  <c r="E121" i="902"/>
  <c r="S122" i="902"/>
  <c r="O122" i="902"/>
  <c r="K122" i="902"/>
  <c r="G122" i="902"/>
  <c r="S121" i="902"/>
  <c r="S123" i="902" s="1"/>
  <c r="O121" i="902"/>
  <c r="O123" i="902" s="1"/>
  <c r="K121" i="902"/>
  <c r="K123" i="902" s="1"/>
  <c r="G121" i="902"/>
  <c r="G123" i="902" s="1"/>
  <c r="L122" i="902"/>
  <c r="L121" i="902"/>
  <c r="P122" i="902"/>
  <c r="H122" i="902"/>
  <c r="P121" i="902"/>
  <c r="H121" i="902"/>
  <c r="R122" i="902"/>
  <c r="F121" i="902"/>
  <c r="J122" i="902"/>
  <c r="N121" i="902"/>
  <c r="F122" i="902"/>
  <c r="J121" i="902"/>
  <c r="R121" i="902"/>
  <c r="N122" i="902"/>
  <c r="AO114" i="902"/>
  <c r="AO113" i="902"/>
  <c r="Y114" i="902"/>
  <c r="Y113" i="902"/>
  <c r="P106" i="902"/>
  <c r="P117" i="902" s="1"/>
  <c r="P104" i="902"/>
  <c r="S111" i="902"/>
  <c r="AC113" i="902"/>
  <c r="AB113" i="902"/>
  <c r="F104" i="902"/>
  <c r="G111" i="902"/>
  <c r="W113" i="902"/>
  <c r="L106" i="902"/>
  <c r="L117" i="902" s="1"/>
  <c r="L104" i="902"/>
  <c r="N106" i="902"/>
  <c r="N117" i="902" s="1"/>
  <c r="N104" i="902"/>
  <c r="S104" i="902"/>
  <c r="Q104" i="902"/>
  <c r="K111" i="902"/>
  <c r="I111" i="902"/>
  <c r="S106" i="902"/>
  <c r="S117" i="902" s="1"/>
  <c r="R104" i="902"/>
  <c r="R106" i="902"/>
  <c r="R117" i="902" s="1"/>
  <c r="I104" i="902"/>
  <c r="Q111" i="902"/>
  <c r="J106" i="902"/>
  <c r="J117" i="902" s="1"/>
  <c r="J104" i="902"/>
  <c r="O104" i="902"/>
  <c r="E111" i="902"/>
  <c r="M106" i="902"/>
  <c r="M117" i="902" s="1"/>
  <c r="H106" i="902"/>
  <c r="H117" i="902" s="1"/>
  <c r="H104" i="902"/>
  <c r="G104" i="902"/>
  <c r="E104" i="902"/>
  <c r="G106" i="902"/>
  <c r="G117" i="902" s="1"/>
  <c r="O111" i="902"/>
  <c r="K106" i="902"/>
  <c r="K117" i="902" s="1"/>
  <c r="J110" i="863"/>
  <c r="J107" i="863"/>
  <c r="R110" i="863"/>
  <c r="R108" i="863"/>
  <c r="R111" i="863" s="1"/>
  <c r="R114" i="863" s="1"/>
  <c r="Z110" i="863"/>
  <c r="Z109" i="863"/>
  <c r="G110" i="883"/>
  <c r="G109" i="883"/>
  <c r="O109" i="883"/>
  <c r="O110" i="883"/>
  <c r="O108" i="883"/>
  <c r="AM110" i="883"/>
  <c r="AM109" i="883"/>
  <c r="J108" i="856"/>
  <c r="L111" i="864"/>
  <c r="L110" i="864"/>
  <c r="L108" i="864"/>
  <c r="L109" i="864"/>
  <c r="AJ109" i="864"/>
  <c r="AJ110" i="864"/>
  <c r="AJ108" i="864"/>
  <c r="AR110" i="864"/>
  <c r="AR108" i="864"/>
  <c r="AR109" i="864"/>
  <c r="T109" i="865"/>
  <c r="T110" i="865"/>
  <c r="AJ109" i="865"/>
  <c r="AJ110" i="865"/>
  <c r="W103" i="865"/>
  <c r="AI103" i="865"/>
  <c r="AM103" i="865"/>
  <c r="AM111" i="865" s="1"/>
  <c r="AL104" i="873"/>
  <c r="J110" i="879"/>
  <c r="J108" i="879"/>
  <c r="AL110" i="879"/>
  <c r="AL109" i="879"/>
  <c r="AC103" i="885"/>
  <c r="W103" i="847"/>
  <c r="AE103" i="847"/>
  <c r="AE104" i="847" s="1"/>
  <c r="AQ103" i="847"/>
  <c r="G107" i="852"/>
  <c r="W110" i="852"/>
  <c r="W109" i="852"/>
  <c r="AA110" i="852"/>
  <c r="AA109" i="852"/>
  <c r="AE110" i="852"/>
  <c r="AE108" i="852"/>
  <c r="AI110" i="852"/>
  <c r="AI108" i="852"/>
  <c r="S108" i="852"/>
  <c r="AQ109" i="852"/>
  <c r="R99" i="859"/>
  <c r="K99" i="859"/>
  <c r="K103" i="859" s="1"/>
  <c r="P95" i="860"/>
  <c r="P102" i="860" s="1"/>
  <c r="N95" i="860"/>
  <c r="N102" i="860" s="1"/>
  <c r="E95" i="860"/>
  <c r="E102" i="860" s="1"/>
  <c r="M95" i="860"/>
  <c r="M102" i="860" s="1"/>
  <c r="J109" i="863"/>
  <c r="AH109" i="879"/>
  <c r="AC104" i="857"/>
  <c r="O93" i="863"/>
  <c r="O101" i="863" s="1"/>
  <c r="F93" i="863"/>
  <c r="F101" i="863" s="1"/>
  <c r="N110" i="863"/>
  <c r="N107" i="863"/>
  <c r="N108" i="863"/>
  <c r="V110" i="863"/>
  <c r="V109" i="863"/>
  <c r="AD110" i="863"/>
  <c r="AD108" i="863"/>
  <c r="AG109" i="881"/>
  <c r="AG110" i="881"/>
  <c r="S95" i="883"/>
  <c r="S102" i="883" s="1"/>
  <c r="H95" i="883"/>
  <c r="H102" i="883" s="1"/>
  <c r="W110" i="883"/>
  <c r="W109" i="883"/>
  <c r="AE110" i="883"/>
  <c r="AE108" i="883"/>
  <c r="M93" i="852"/>
  <c r="M101" i="852" s="1"/>
  <c r="M106" i="852" s="1"/>
  <c r="M117" i="852" s="1"/>
  <c r="I93" i="852"/>
  <c r="I101" i="852" s="1"/>
  <c r="I104" i="852" s="1"/>
  <c r="AP110" i="856"/>
  <c r="AP108" i="856"/>
  <c r="AP109" i="856"/>
  <c r="F109" i="863"/>
  <c r="T109" i="864"/>
  <c r="T108" i="864"/>
  <c r="T110" i="864"/>
  <c r="AB110" i="864"/>
  <c r="AB108" i="864"/>
  <c r="AB109" i="864"/>
  <c r="S103" i="865"/>
  <c r="S104" i="865" s="1"/>
  <c r="AA103" i="865"/>
  <c r="AA104" i="865" s="1"/>
  <c r="AE103" i="865"/>
  <c r="AQ103" i="865"/>
  <c r="AR109" i="865"/>
  <c r="N93" i="873"/>
  <c r="N101" i="873" s="1"/>
  <c r="N104" i="873" s="1"/>
  <c r="N129" i="873" s="1"/>
  <c r="E93" i="873"/>
  <c r="E101" i="873" s="1"/>
  <c r="Z104" i="873"/>
  <c r="AH104" i="873"/>
  <c r="F110" i="879"/>
  <c r="F109" i="879"/>
  <c r="N110" i="879"/>
  <c r="N108" i="879"/>
  <c r="U103" i="885"/>
  <c r="AK103" i="885"/>
  <c r="AB104" i="887"/>
  <c r="AJ104" i="887"/>
  <c r="AJ114" i="887" s="1"/>
  <c r="AN117" i="889"/>
  <c r="M95" i="847"/>
  <c r="M102" i="847" s="1"/>
  <c r="N95" i="847"/>
  <c r="N102" i="847" s="1"/>
  <c r="S103" i="847"/>
  <c r="AA103" i="847"/>
  <c r="AI103" i="847"/>
  <c r="AM103" i="847"/>
  <c r="W123" i="846"/>
  <c r="AA123" i="846"/>
  <c r="AE123" i="846"/>
  <c r="AI123" i="846"/>
  <c r="AM123" i="846"/>
  <c r="AQ123" i="846"/>
  <c r="AO110" i="848"/>
  <c r="H109" i="849"/>
  <c r="H108" i="849"/>
  <c r="X109" i="849"/>
  <c r="X107" i="849"/>
  <c r="X110" i="849"/>
  <c r="AN109" i="849"/>
  <c r="AN108" i="849"/>
  <c r="X108" i="849"/>
  <c r="H110" i="849"/>
  <c r="AF103" i="850"/>
  <c r="AF104" i="850" s="1"/>
  <c r="AN103" i="850"/>
  <c r="AN104" i="850" s="1"/>
  <c r="E93" i="851"/>
  <c r="E101" i="851" s="1"/>
  <c r="U103" i="851"/>
  <c r="U111" i="851" s="1"/>
  <c r="Y103" i="851"/>
  <c r="Y111" i="851" s="1"/>
  <c r="AC103" i="851"/>
  <c r="AG103" i="851"/>
  <c r="AK103" i="851"/>
  <c r="AO103" i="851"/>
  <c r="AO111" i="851" s="1"/>
  <c r="G109" i="852"/>
  <c r="AI103" i="857"/>
  <c r="AI104" i="857" s="1"/>
  <c r="N95" i="863"/>
  <c r="N102" i="863" s="1"/>
  <c r="S104" i="879"/>
  <c r="AB103" i="880"/>
  <c r="Z103" i="889"/>
  <c r="F109" i="894"/>
  <c r="F110" i="894"/>
  <c r="F108" i="894"/>
  <c r="AD110" i="894"/>
  <c r="AD109" i="894"/>
  <c r="T103" i="846"/>
  <c r="X103" i="846"/>
  <c r="AB103" i="846"/>
  <c r="AF103" i="846"/>
  <c r="AJ103" i="846"/>
  <c r="AN103" i="846"/>
  <c r="AR103" i="846"/>
  <c r="AC108" i="846"/>
  <c r="M95" i="848"/>
  <c r="M102" i="848" s="1"/>
  <c r="AJ108" i="848"/>
  <c r="AJ111" i="848" s="1"/>
  <c r="AB109" i="848"/>
  <c r="T110" i="848"/>
  <c r="P95" i="849"/>
  <c r="P102" i="849" s="1"/>
  <c r="AF95" i="849"/>
  <c r="AF102" i="849" s="1"/>
  <c r="J95" i="850"/>
  <c r="J102" i="850" s="1"/>
  <c r="U117" i="852"/>
  <c r="Y117" i="852"/>
  <c r="AC117" i="852"/>
  <c r="AG117" i="852"/>
  <c r="AK117" i="852"/>
  <c r="AO117" i="852"/>
  <c r="Q107" i="852"/>
  <c r="S95" i="857"/>
  <c r="S102" i="857" s="1"/>
  <c r="J95" i="857"/>
  <c r="J102" i="857" s="1"/>
  <c r="L95" i="857"/>
  <c r="L102" i="857" s="1"/>
  <c r="F95" i="857"/>
  <c r="F102" i="857" s="1"/>
  <c r="R93" i="859"/>
  <c r="R101" i="859" s="1"/>
  <c r="K93" i="859"/>
  <c r="K101" i="859" s="1"/>
  <c r="L93" i="859"/>
  <c r="L101" i="859" s="1"/>
  <c r="T104" i="859"/>
  <c r="X104" i="859"/>
  <c r="AB104" i="859"/>
  <c r="AF104" i="859"/>
  <c r="AJ104" i="859"/>
  <c r="E109" i="868"/>
  <c r="M110" i="871"/>
  <c r="M109" i="871"/>
  <c r="M108" i="871"/>
  <c r="E109" i="871"/>
  <c r="Q103" i="876"/>
  <c r="U103" i="876"/>
  <c r="Y103" i="876"/>
  <c r="Y104" i="876" s="1"/>
  <c r="AC103" i="876"/>
  <c r="AG103" i="876"/>
  <c r="AK103" i="876"/>
  <c r="AO103" i="876"/>
  <c r="AO104" i="876" s="1"/>
  <c r="I107" i="880"/>
  <c r="T104" i="880"/>
  <c r="AF104" i="882"/>
  <c r="AN104" i="882"/>
  <c r="AN113" i="882" s="1"/>
  <c r="AA103" i="889"/>
  <c r="N110" i="891"/>
  <c r="N108" i="891"/>
  <c r="V110" i="891"/>
  <c r="V109" i="891"/>
  <c r="AD110" i="891"/>
  <c r="AD109" i="891"/>
  <c r="AD108" i="891"/>
  <c r="R103" i="891"/>
  <c r="V103" i="891"/>
  <c r="Z103" i="891"/>
  <c r="Z104" i="891" s="1"/>
  <c r="AD103" i="891"/>
  <c r="AD111" i="891" s="1"/>
  <c r="AH103" i="891"/>
  <c r="AL103" i="891"/>
  <c r="AP103" i="891"/>
  <c r="AP104" i="891" s="1"/>
  <c r="O95" i="894"/>
  <c r="O102" i="894" s="1"/>
  <c r="P95" i="894"/>
  <c r="P102" i="894" s="1"/>
  <c r="E95" i="894"/>
  <c r="E102" i="894" s="1"/>
  <c r="L95" i="894"/>
  <c r="L102" i="894" s="1"/>
  <c r="F95" i="894"/>
  <c r="F102" i="894" s="1"/>
  <c r="X110" i="901"/>
  <c r="M99" i="872"/>
  <c r="M103" i="872" s="1"/>
  <c r="O99" i="872"/>
  <c r="O103" i="872" s="1"/>
  <c r="F99" i="872"/>
  <c r="F103" i="872" s="1"/>
  <c r="N99" i="872"/>
  <c r="N103" i="872" s="1"/>
  <c r="P95" i="873"/>
  <c r="P102" i="873" s="1"/>
  <c r="N95" i="873"/>
  <c r="N102" i="873" s="1"/>
  <c r="M95" i="878"/>
  <c r="M102" i="878" s="1"/>
  <c r="P95" i="878"/>
  <c r="P102" i="878" s="1"/>
  <c r="F95" i="878"/>
  <c r="F102" i="878" s="1"/>
  <c r="O95" i="879"/>
  <c r="O102" i="879" s="1"/>
  <c r="N95" i="879"/>
  <c r="N102" i="879" s="1"/>
  <c r="AJ103" i="880"/>
  <c r="N110" i="894"/>
  <c r="N109" i="894"/>
  <c r="V109" i="894"/>
  <c r="V108" i="894"/>
  <c r="V110" i="894"/>
  <c r="AL109" i="894"/>
  <c r="AL108" i="894"/>
  <c r="U103" i="846"/>
  <c r="Y103" i="846"/>
  <c r="AG103" i="846"/>
  <c r="AK103" i="846"/>
  <c r="AO103" i="846"/>
  <c r="T117" i="846"/>
  <c r="X117" i="846"/>
  <c r="AB117" i="846"/>
  <c r="AJ117" i="846"/>
  <c r="AN117" i="846"/>
  <c r="AR117" i="846"/>
  <c r="V123" i="846"/>
  <c r="Z123" i="846"/>
  <c r="AD123" i="846"/>
  <c r="AH123" i="846"/>
  <c r="AL123" i="846"/>
  <c r="AP123" i="846"/>
  <c r="M108" i="847"/>
  <c r="M111" i="847" s="1"/>
  <c r="V117" i="848"/>
  <c r="Z117" i="848"/>
  <c r="AD117" i="848"/>
  <c r="AH117" i="848"/>
  <c r="AP117" i="848"/>
  <c r="H108" i="848"/>
  <c r="AN108" i="848"/>
  <c r="AF109" i="848"/>
  <c r="V123" i="848"/>
  <c r="AD123" i="848"/>
  <c r="AL123" i="848"/>
  <c r="Q95" i="849"/>
  <c r="Q102" i="849" s="1"/>
  <c r="AG95" i="849"/>
  <c r="AG102" i="849" s="1"/>
  <c r="AJ103" i="849"/>
  <c r="AR103" i="849"/>
  <c r="O108" i="849"/>
  <c r="G109" i="849"/>
  <c r="AM109" i="849"/>
  <c r="AE110" i="849"/>
  <c r="R95" i="850"/>
  <c r="R102" i="850" s="1"/>
  <c r="Z103" i="850"/>
  <c r="AD103" i="850"/>
  <c r="AH103" i="850"/>
  <c r="AL103" i="850"/>
  <c r="AP103" i="850"/>
  <c r="T123" i="850"/>
  <c r="X123" i="850"/>
  <c r="AB123" i="850"/>
  <c r="AF123" i="850"/>
  <c r="AJ123" i="850"/>
  <c r="AN123" i="850"/>
  <c r="AR123" i="850"/>
  <c r="V117" i="851"/>
  <c r="Z117" i="851"/>
  <c r="AD117" i="851"/>
  <c r="AL117" i="851"/>
  <c r="AP117" i="851"/>
  <c r="R103" i="852"/>
  <c r="E107" i="852"/>
  <c r="I99" i="852"/>
  <c r="I103" i="852" s="1"/>
  <c r="V103" i="852"/>
  <c r="Z103" i="852"/>
  <c r="AD103" i="852"/>
  <c r="AH103" i="852"/>
  <c r="AH104" i="852" s="1"/>
  <c r="AL103" i="852"/>
  <c r="AP103" i="852"/>
  <c r="V117" i="852"/>
  <c r="Z117" i="852"/>
  <c r="AD117" i="852"/>
  <c r="AH117" i="852"/>
  <c r="AL117" i="852"/>
  <c r="AP117" i="852"/>
  <c r="D135" i="859"/>
  <c r="R103" i="860"/>
  <c r="V103" i="860"/>
  <c r="Z103" i="860"/>
  <c r="AD103" i="860"/>
  <c r="AH103" i="860"/>
  <c r="AL103" i="860"/>
  <c r="AL104" i="860" s="1"/>
  <c r="AP103" i="860"/>
  <c r="Y104" i="863"/>
  <c r="AC104" i="863"/>
  <c r="AO104" i="863"/>
  <c r="M110" i="868"/>
  <c r="M108" i="868"/>
  <c r="Y104" i="868"/>
  <c r="AC104" i="868"/>
  <c r="I110" i="868"/>
  <c r="I111" i="868" s="1"/>
  <c r="L93" i="871"/>
  <c r="L101" i="871" s="1"/>
  <c r="S103" i="871"/>
  <c r="W103" i="871"/>
  <c r="AA103" i="871"/>
  <c r="AA104" i="871" s="1"/>
  <c r="AE103" i="871"/>
  <c r="AI103" i="871"/>
  <c r="AM103" i="871"/>
  <c r="AQ103" i="871"/>
  <c r="AQ104" i="871" s="1"/>
  <c r="F95" i="873"/>
  <c r="F102" i="873" s="1"/>
  <c r="H95" i="878"/>
  <c r="H102" i="878" s="1"/>
  <c r="AE103" i="878"/>
  <c r="AE104" i="878" s="1"/>
  <c r="AE117" i="880"/>
  <c r="AL103" i="881"/>
  <c r="J110" i="892"/>
  <c r="J109" i="892"/>
  <c r="R110" i="892"/>
  <c r="R108" i="892"/>
  <c r="Z110" i="892"/>
  <c r="Z109" i="892"/>
  <c r="AL109" i="892"/>
  <c r="AL110" i="892"/>
  <c r="AL110" i="894"/>
  <c r="M99" i="896"/>
  <c r="M103" i="896" s="1"/>
  <c r="J99" i="896"/>
  <c r="O99" i="896"/>
  <c r="O103" i="896" s="1"/>
  <c r="G99" i="896"/>
  <c r="G103" i="896" s="1"/>
  <c r="O99" i="899"/>
  <c r="M99" i="899"/>
  <c r="M103" i="899" s="1"/>
  <c r="R99" i="899"/>
  <c r="H109" i="901"/>
  <c r="H110" i="901"/>
  <c r="AJ110" i="901"/>
  <c r="AJ109" i="901"/>
  <c r="AN108" i="901"/>
  <c r="AN110" i="901"/>
  <c r="AG123" i="852"/>
  <c r="AK123" i="852"/>
  <c r="AO123" i="852"/>
  <c r="V108" i="854"/>
  <c r="U123" i="855"/>
  <c r="Y123" i="855"/>
  <c r="AC123" i="855"/>
  <c r="AG123" i="855"/>
  <c r="AK123" i="855"/>
  <c r="F103" i="856"/>
  <c r="V103" i="856"/>
  <c r="Z103" i="856"/>
  <c r="AD103" i="856"/>
  <c r="AD104" i="856" s="1"/>
  <c r="AH103" i="856"/>
  <c r="AL103" i="856"/>
  <c r="AP103" i="856"/>
  <c r="AP111" i="856" s="1"/>
  <c r="Y104" i="857"/>
  <c r="AO104" i="857"/>
  <c r="AC103" i="857"/>
  <c r="AG103" i="857"/>
  <c r="T117" i="857"/>
  <c r="X117" i="857"/>
  <c r="AB117" i="857"/>
  <c r="AF117" i="857"/>
  <c r="AJ117" i="857"/>
  <c r="AN117" i="857"/>
  <c r="AR117" i="857"/>
  <c r="F107" i="859"/>
  <c r="V123" i="859"/>
  <c r="Z123" i="859"/>
  <c r="AD123" i="859"/>
  <c r="AL123" i="859"/>
  <c r="AP123" i="859"/>
  <c r="U103" i="860"/>
  <c r="AC108" i="860"/>
  <c r="V103" i="863"/>
  <c r="Z103" i="863"/>
  <c r="AD103" i="863"/>
  <c r="AL103" i="863"/>
  <c r="AP103" i="863"/>
  <c r="S103" i="864"/>
  <c r="S104" i="864" s="1"/>
  <c r="W103" i="864"/>
  <c r="AA103" i="864"/>
  <c r="AE103" i="864"/>
  <c r="AE104" i="864" s="1"/>
  <c r="AI103" i="864"/>
  <c r="AI104" i="864" s="1"/>
  <c r="AM103" i="864"/>
  <c r="AQ103" i="864"/>
  <c r="F108" i="865"/>
  <c r="AD109" i="865"/>
  <c r="AN104" i="868"/>
  <c r="Q103" i="868"/>
  <c r="Q104" i="868" s="1"/>
  <c r="U103" i="868"/>
  <c r="U104" i="868" s="1"/>
  <c r="Y103" i="868"/>
  <c r="AC103" i="868"/>
  <c r="AG103" i="868"/>
  <c r="AG104" i="868" s="1"/>
  <c r="AK103" i="868"/>
  <c r="AK104" i="868" s="1"/>
  <c r="AO103" i="868"/>
  <c r="AO104" i="868" s="1"/>
  <c r="AM109" i="868"/>
  <c r="H107" i="871"/>
  <c r="Q103" i="871"/>
  <c r="AG103" i="871"/>
  <c r="AK103" i="872"/>
  <c r="F99" i="873"/>
  <c r="F103" i="873" s="1"/>
  <c r="R103" i="873"/>
  <c r="R104" i="873" s="1"/>
  <c r="V103" i="873"/>
  <c r="Z103" i="873"/>
  <c r="AD103" i="873"/>
  <c r="AD104" i="873" s="1"/>
  <c r="AH103" i="873"/>
  <c r="AL103" i="873"/>
  <c r="AP103" i="873"/>
  <c r="T109" i="873"/>
  <c r="P120" i="873"/>
  <c r="L95" i="876"/>
  <c r="L102" i="876" s="1"/>
  <c r="V108" i="876"/>
  <c r="N109" i="876"/>
  <c r="P108" i="877"/>
  <c r="E107" i="878"/>
  <c r="M107" i="878"/>
  <c r="M103" i="879"/>
  <c r="AB104" i="880"/>
  <c r="AJ104" i="880"/>
  <c r="AR104" i="880"/>
  <c r="AL117" i="880"/>
  <c r="AI108" i="880"/>
  <c r="AA110" i="880"/>
  <c r="Q103" i="881"/>
  <c r="U103" i="881"/>
  <c r="Y103" i="881"/>
  <c r="Y104" i="881" s="1"/>
  <c r="AC103" i="881"/>
  <c r="AC104" i="881" s="1"/>
  <c r="AG103" i="881"/>
  <c r="AK103" i="881"/>
  <c r="AO103" i="881"/>
  <c r="AO104" i="881" s="1"/>
  <c r="V108" i="881"/>
  <c r="N109" i="881"/>
  <c r="L103" i="882"/>
  <c r="AB110" i="882"/>
  <c r="AB109" i="882"/>
  <c r="AF110" i="882"/>
  <c r="AF109" i="882"/>
  <c r="AJ110" i="882"/>
  <c r="AJ108" i="882"/>
  <c r="AN110" i="882"/>
  <c r="AN108" i="882"/>
  <c r="I99" i="882"/>
  <c r="U117" i="882"/>
  <c r="Y117" i="882"/>
  <c r="AC117" i="882"/>
  <c r="AG117" i="882"/>
  <c r="AK117" i="882"/>
  <c r="AO117" i="882"/>
  <c r="L109" i="882"/>
  <c r="U117" i="883"/>
  <c r="Y117" i="883"/>
  <c r="AC117" i="883"/>
  <c r="AG117" i="883"/>
  <c r="AK117" i="883"/>
  <c r="AO117" i="883"/>
  <c r="X109" i="883"/>
  <c r="M103" i="885"/>
  <c r="L103" i="887"/>
  <c r="K107" i="889"/>
  <c r="AQ111" i="889"/>
  <c r="E108" i="890"/>
  <c r="AC109" i="890"/>
  <c r="M110" i="892"/>
  <c r="M109" i="892"/>
  <c r="U110" i="892"/>
  <c r="U108" i="892"/>
  <c r="AC103" i="892"/>
  <c r="F99" i="893"/>
  <c r="F103" i="893" s="1"/>
  <c r="N99" i="893"/>
  <c r="L99" i="893"/>
  <c r="L103" i="893" s="1"/>
  <c r="T108" i="856"/>
  <c r="P110" i="856"/>
  <c r="AA103" i="857"/>
  <c r="AA104" i="857" s="1"/>
  <c r="AQ103" i="857"/>
  <c r="AQ104" i="857" s="1"/>
  <c r="U109" i="859"/>
  <c r="M108" i="860"/>
  <c r="Q103" i="863"/>
  <c r="Q104" i="863" s="1"/>
  <c r="U103" i="863"/>
  <c r="U104" i="863" s="1"/>
  <c r="Y103" i="863"/>
  <c r="AC103" i="863"/>
  <c r="AG103" i="863"/>
  <c r="AG104" i="863" s="1"/>
  <c r="AK103" i="863"/>
  <c r="AO103" i="863"/>
  <c r="Q117" i="863"/>
  <c r="U117" i="863"/>
  <c r="Y117" i="863"/>
  <c r="AC117" i="863"/>
  <c r="AG117" i="863"/>
  <c r="AK117" i="863"/>
  <c r="AO117" i="863"/>
  <c r="F108" i="864"/>
  <c r="V108" i="864"/>
  <c r="AL108" i="864"/>
  <c r="N93" i="865"/>
  <c r="N101" i="865" s="1"/>
  <c r="N109" i="865"/>
  <c r="W103" i="868"/>
  <c r="AM103" i="868"/>
  <c r="O99" i="868"/>
  <c r="O103" i="868" s="1"/>
  <c r="O111" i="868" s="1"/>
  <c r="W109" i="868"/>
  <c r="AF103" i="871"/>
  <c r="T103" i="872"/>
  <c r="X103" i="872"/>
  <c r="AB103" i="872"/>
  <c r="AN103" i="872"/>
  <c r="S104" i="873"/>
  <c r="AA104" i="873"/>
  <c r="AI104" i="873"/>
  <c r="AQ104" i="873"/>
  <c r="X103" i="873"/>
  <c r="AB103" i="873"/>
  <c r="AB111" i="873" s="1"/>
  <c r="L109" i="873"/>
  <c r="F95" i="876"/>
  <c r="F102" i="876" s="1"/>
  <c r="J108" i="876"/>
  <c r="AP108" i="876"/>
  <c r="V110" i="876"/>
  <c r="X109" i="877"/>
  <c r="S103" i="879"/>
  <c r="W103" i="879"/>
  <c r="W104" i="879" s="1"/>
  <c r="AA103" i="879"/>
  <c r="AA104" i="879" s="1"/>
  <c r="AE103" i="879"/>
  <c r="AE104" i="879" s="1"/>
  <c r="O107" i="880"/>
  <c r="T103" i="881"/>
  <c r="X103" i="881"/>
  <c r="AB103" i="881"/>
  <c r="AF103" i="881"/>
  <c r="AJ103" i="881"/>
  <c r="AN103" i="881"/>
  <c r="AR103" i="881"/>
  <c r="J108" i="881"/>
  <c r="X103" i="882"/>
  <c r="X104" i="882" s="1"/>
  <c r="AF103" i="882"/>
  <c r="AN103" i="882"/>
  <c r="H107" i="883"/>
  <c r="H109" i="883"/>
  <c r="P109" i="883"/>
  <c r="P108" i="883"/>
  <c r="AN110" i="883"/>
  <c r="AN109" i="883"/>
  <c r="AJ110" i="883"/>
  <c r="G99" i="888"/>
  <c r="G103" i="888" s="1"/>
  <c r="O99" i="888"/>
  <c r="O103" i="888" s="1"/>
  <c r="N93" i="889"/>
  <c r="N101" i="889" s="1"/>
  <c r="H93" i="889"/>
  <c r="H101" i="889" s="1"/>
  <c r="O93" i="889"/>
  <c r="O101" i="889" s="1"/>
  <c r="M93" i="889"/>
  <c r="M101" i="889" s="1"/>
  <c r="M99" i="890"/>
  <c r="M103" i="890" s="1"/>
  <c r="O99" i="890"/>
  <c r="M110" i="890"/>
  <c r="M109" i="890"/>
  <c r="U110" i="890"/>
  <c r="U108" i="890"/>
  <c r="G99" i="890"/>
  <c r="V103" i="894"/>
  <c r="Z103" i="894"/>
  <c r="Z104" i="894" s="1"/>
  <c r="AD103" i="894"/>
  <c r="AH103" i="894"/>
  <c r="Q103" i="896"/>
  <c r="U103" i="896"/>
  <c r="U111" i="896" s="1"/>
  <c r="Y103" i="896"/>
  <c r="AC103" i="896"/>
  <c r="AG103" i="896"/>
  <c r="AG104" i="896" s="1"/>
  <c r="AK103" i="896"/>
  <c r="AK111" i="896" s="1"/>
  <c r="AO103" i="896"/>
  <c r="P99" i="901"/>
  <c r="R99" i="901"/>
  <c r="R103" i="901" s="1"/>
  <c r="I99" i="901"/>
  <c r="I103" i="901" s="1"/>
  <c r="Q99" i="901"/>
  <c r="Q103" i="901" s="1"/>
  <c r="J99" i="901"/>
  <c r="J103" i="901" s="1"/>
  <c r="T104" i="883"/>
  <c r="G99" i="884"/>
  <c r="AH110" i="885"/>
  <c r="I95" i="887"/>
  <c r="I102" i="887" s="1"/>
  <c r="N99" i="887"/>
  <c r="T103" i="887"/>
  <c r="AB103" i="887"/>
  <c r="AJ103" i="887"/>
  <c r="AJ111" i="887" s="1"/>
  <c r="AR103" i="887"/>
  <c r="H109" i="887"/>
  <c r="P110" i="887"/>
  <c r="G109" i="888"/>
  <c r="G103" i="889"/>
  <c r="AD103" i="890"/>
  <c r="T103" i="890"/>
  <c r="X103" i="890"/>
  <c r="AB103" i="890"/>
  <c r="AF103" i="890"/>
  <c r="AJ103" i="890"/>
  <c r="AN103" i="890"/>
  <c r="AR103" i="890"/>
  <c r="J110" i="890"/>
  <c r="N103" i="891"/>
  <c r="R103" i="892"/>
  <c r="V103" i="892"/>
  <c r="V104" i="892" s="1"/>
  <c r="Z103" i="892"/>
  <c r="AD103" i="892"/>
  <c r="AH103" i="892"/>
  <c r="AL103" i="892"/>
  <c r="AL104" i="892" s="1"/>
  <c r="AP103" i="892"/>
  <c r="AP104" i="892" s="1"/>
  <c r="T103" i="893"/>
  <c r="AB103" i="893"/>
  <c r="AJ103" i="893"/>
  <c r="AJ104" i="893" s="1"/>
  <c r="AR103" i="893"/>
  <c r="T110" i="894"/>
  <c r="T109" i="894"/>
  <c r="AB110" i="894"/>
  <c r="AB108" i="894"/>
  <c r="K117" i="895"/>
  <c r="O117" i="895"/>
  <c r="S117" i="895"/>
  <c r="W117" i="895"/>
  <c r="AA117" i="895"/>
  <c r="AE117" i="895"/>
  <c r="AI117" i="895"/>
  <c r="AM117" i="895"/>
  <c r="AQ117" i="895"/>
  <c r="P107" i="883"/>
  <c r="AQ103" i="883"/>
  <c r="AQ104" i="883" s="1"/>
  <c r="Z103" i="883"/>
  <c r="AD103" i="883"/>
  <c r="AL103" i="883"/>
  <c r="AP103" i="883"/>
  <c r="M99" i="884"/>
  <c r="M103" i="884" s="1"/>
  <c r="W117" i="884"/>
  <c r="AA117" i="884"/>
  <c r="AE117" i="884"/>
  <c r="AI117" i="884"/>
  <c r="AM117" i="884"/>
  <c r="AQ117" i="884"/>
  <c r="P103" i="887"/>
  <c r="M95" i="887"/>
  <c r="M102" i="887" s="1"/>
  <c r="X109" i="887"/>
  <c r="T110" i="887"/>
  <c r="D135" i="888"/>
  <c r="W109" i="888"/>
  <c r="E107" i="889"/>
  <c r="Q103" i="889"/>
  <c r="Q104" i="889" s="1"/>
  <c r="U103" i="889"/>
  <c r="U104" i="889" s="1"/>
  <c r="Y103" i="889"/>
  <c r="AG103" i="889"/>
  <c r="AK103" i="889"/>
  <c r="AK104" i="889" s="1"/>
  <c r="AO103" i="889"/>
  <c r="AO104" i="889" s="1"/>
  <c r="Q103" i="890"/>
  <c r="U103" i="890"/>
  <c r="U111" i="890" s="1"/>
  <c r="Y103" i="890"/>
  <c r="AC103" i="890"/>
  <c r="AG103" i="890"/>
  <c r="AK103" i="890"/>
  <c r="AK111" i="890" s="1"/>
  <c r="AO103" i="890"/>
  <c r="AD108" i="890"/>
  <c r="V109" i="890"/>
  <c r="AH110" i="890"/>
  <c r="Q103" i="891"/>
  <c r="Q104" i="891" s="1"/>
  <c r="U103" i="891"/>
  <c r="Y103" i="891"/>
  <c r="AC103" i="891"/>
  <c r="AG103" i="891"/>
  <c r="AG104" i="891" s="1"/>
  <c r="AK103" i="891"/>
  <c r="AK111" i="891" s="1"/>
  <c r="AO103" i="891"/>
  <c r="M103" i="892"/>
  <c r="L107" i="892"/>
  <c r="X103" i="892"/>
  <c r="AB103" i="892"/>
  <c r="AN103" i="892"/>
  <c r="AR103" i="892"/>
  <c r="AR104" i="892" s="1"/>
  <c r="S103" i="892"/>
  <c r="S104" i="892" s="1"/>
  <c r="L95" i="893"/>
  <c r="L102" i="893" s="1"/>
  <c r="W108" i="893"/>
  <c r="L108" i="894"/>
  <c r="AJ109" i="894"/>
  <c r="N93" i="900"/>
  <c r="N101" i="900" s="1"/>
  <c r="P93" i="900"/>
  <c r="P101" i="900" s="1"/>
  <c r="K93" i="900"/>
  <c r="K101" i="900" s="1"/>
  <c r="AL103" i="894"/>
  <c r="AP103" i="894"/>
  <c r="AH123" i="895"/>
  <c r="T103" i="896"/>
  <c r="X103" i="896"/>
  <c r="AB103" i="896"/>
  <c r="AF103" i="896"/>
  <c r="AJ103" i="896"/>
  <c r="AJ104" i="896" s="1"/>
  <c r="AN103" i="896"/>
  <c r="AN104" i="896" s="1"/>
  <c r="AR103" i="896"/>
  <c r="AE117" i="896"/>
  <c r="J110" i="896"/>
  <c r="O93" i="897"/>
  <c r="O101" i="897" s="1"/>
  <c r="S103" i="897"/>
  <c r="W103" i="897"/>
  <c r="AA103" i="897"/>
  <c r="AA104" i="897" s="1"/>
  <c r="AE103" i="897"/>
  <c r="AI103" i="897"/>
  <c r="AM103" i="897"/>
  <c r="AQ103" i="897"/>
  <c r="AQ104" i="897" s="1"/>
  <c r="R117" i="897"/>
  <c r="V117" i="897"/>
  <c r="Z117" i="897"/>
  <c r="AD117" i="897"/>
  <c r="AH117" i="897"/>
  <c r="AL117" i="897"/>
  <c r="AP117" i="897"/>
  <c r="T117" i="899"/>
  <c r="X117" i="899"/>
  <c r="AB117" i="899"/>
  <c r="AF117" i="899"/>
  <c r="AJ117" i="899"/>
  <c r="AN117" i="899"/>
  <c r="AR117" i="899"/>
  <c r="G108" i="899"/>
  <c r="AM108" i="899"/>
  <c r="AE109" i="899"/>
  <c r="T123" i="899"/>
  <c r="X123" i="899"/>
  <c r="AB123" i="899"/>
  <c r="AJ123" i="899"/>
  <c r="AN123" i="899"/>
  <c r="AR123" i="899"/>
  <c r="E95" i="900"/>
  <c r="E102" i="900" s="1"/>
  <c r="O99" i="900"/>
  <c r="O103" i="900" s="1"/>
  <c r="T103" i="900"/>
  <c r="X103" i="900"/>
  <c r="AB103" i="900"/>
  <c r="AB104" i="900" s="1"/>
  <c r="AF103" i="900"/>
  <c r="AJ103" i="900"/>
  <c r="AN103" i="900"/>
  <c r="AR103" i="900"/>
  <c r="AR104" i="900" s="1"/>
  <c r="S109" i="900"/>
  <c r="W110" i="900"/>
  <c r="J95" i="901"/>
  <c r="J102" i="901" s="1"/>
  <c r="T117" i="901"/>
  <c r="X117" i="901"/>
  <c r="AB117" i="901"/>
  <c r="AF117" i="901"/>
  <c r="AJ117" i="901"/>
  <c r="AN117" i="901"/>
  <c r="AR117" i="901"/>
  <c r="T123" i="901"/>
  <c r="X123" i="901"/>
  <c r="AB123" i="901"/>
  <c r="AF123" i="901"/>
  <c r="AJ123" i="901"/>
  <c r="AN123" i="901"/>
  <c r="AR123" i="901"/>
  <c r="AN103" i="895"/>
  <c r="AR103" i="895"/>
  <c r="J103" i="896"/>
  <c r="AD109" i="896"/>
  <c r="E93" i="897"/>
  <c r="E101" i="897" s="1"/>
  <c r="R103" i="897"/>
  <c r="V103" i="897"/>
  <c r="V111" i="897" s="1"/>
  <c r="Z103" i="897"/>
  <c r="AD103" i="897"/>
  <c r="AH103" i="897"/>
  <c r="AL103" i="897"/>
  <c r="AP103" i="897"/>
  <c r="AP104" i="897" s="1"/>
  <c r="I107" i="897"/>
  <c r="O93" i="899"/>
  <c r="O101" i="899" s="1"/>
  <c r="W117" i="899"/>
  <c r="AA117" i="899"/>
  <c r="AE117" i="899"/>
  <c r="AI117" i="899"/>
  <c r="AM117" i="899"/>
  <c r="AQ117" i="899"/>
  <c r="AL108" i="899"/>
  <c r="AD109" i="899"/>
  <c r="D135" i="900"/>
  <c r="M99" i="900"/>
  <c r="M103" i="900" s="1"/>
  <c r="S103" i="900"/>
  <c r="W103" i="900"/>
  <c r="AA103" i="900"/>
  <c r="AA111" i="900" s="1"/>
  <c r="AE103" i="900"/>
  <c r="AE104" i="900" s="1"/>
  <c r="AI103" i="900"/>
  <c r="AM103" i="900"/>
  <c r="AQ103" i="900"/>
  <c r="AQ111" i="900" s="1"/>
  <c r="AQ108" i="900"/>
  <c r="K110" i="900"/>
  <c r="AQ110" i="900"/>
  <c r="E95" i="901"/>
  <c r="E102" i="901" s="1"/>
  <c r="Z123" i="901"/>
  <c r="AH123" i="901"/>
  <c r="AP123" i="901"/>
  <c r="U108" i="901"/>
  <c r="M109" i="901"/>
  <c r="U110" i="901"/>
  <c r="Q107" i="901"/>
  <c r="AA103" i="901"/>
  <c r="AA104" i="901" s="1"/>
  <c r="AI103" i="901"/>
  <c r="AM103" i="901"/>
  <c r="AM104" i="901" s="1"/>
  <c r="Y108" i="901"/>
  <c r="P103" i="901"/>
  <c r="AI104" i="901"/>
  <c r="I95" i="901"/>
  <c r="I102" i="901" s="1"/>
  <c r="Q95" i="901"/>
  <c r="Q102" i="901" s="1"/>
  <c r="F99" i="901"/>
  <c r="F103" i="901" s="1"/>
  <c r="N99" i="901"/>
  <c r="N103" i="901" s="1"/>
  <c r="U103" i="901"/>
  <c r="Y103" i="901"/>
  <c r="Y111" i="901" s="1"/>
  <c r="AC103" i="901"/>
  <c r="AC104" i="901" s="1"/>
  <c r="AG103" i="901"/>
  <c r="AG104" i="901" s="1"/>
  <c r="AK103" i="901"/>
  <c r="AO103" i="901"/>
  <c r="U117" i="901"/>
  <c r="Y117" i="901"/>
  <c r="AC117" i="901"/>
  <c r="AG117" i="901"/>
  <c r="AK117" i="901"/>
  <c r="AO117" i="901"/>
  <c r="Q108" i="901"/>
  <c r="AG108" i="901"/>
  <c r="I109" i="901"/>
  <c r="Y109" i="901"/>
  <c r="AO109" i="901"/>
  <c r="P110" i="901"/>
  <c r="AF110" i="901"/>
  <c r="V123" i="901"/>
  <c r="AD123" i="901"/>
  <c r="AL123" i="901"/>
  <c r="AR104" i="901"/>
  <c r="E108" i="901"/>
  <c r="AK108" i="901"/>
  <c r="AC109" i="901"/>
  <c r="E110" i="901"/>
  <c r="AK110" i="901"/>
  <c r="W103" i="901"/>
  <c r="W104" i="901" s="1"/>
  <c r="AE103" i="901"/>
  <c r="AE104" i="901" s="1"/>
  <c r="AQ103" i="901"/>
  <c r="AQ111" i="901" s="1"/>
  <c r="I108" i="901"/>
  <c r="AO108" i="901"/>
  <c r="F95" i="901"/>
  <c r="F102" i="901" s="1"/>
  <c r="N95" i="901"/>
  <c r="N102" i="901" s="1"/>
  <c r="N106" i="901" s="1"/>
  <c r="N117" i="901" s="1"/>
  <c r="E99" i="901"/>
  <c r="E103" i="901" s="1"/>
  <c r="M99" i="901"/>
  <c r="M103" i="901" s="1"/>
  <c r="T103" i="901"/>
  <c r="T104" i="901" s="1"/>
  <c r="X103" i="901"/>
  <c r="X104" i="901" s="1"/>
  <c r="AB103" i="901"/>
  <c r="AB104" i="901" s="1"/>
  <c r="AF103" i="901"/>
  <c r="AF104" i="901" s="1"/>
  <c r="AJ103" i="901"/>
  <c r="AJ104" i="901" s="1"/>
  <c r="AN103" i="901"/>
  <c r="AN104" i="901" s="1"/>
  <c r="AR103" i="901"/>
  <c r="M108" i="901"/>
  <c r="AC108" i="901"/>
  <c r="X109" i="901"/>
  <c r="AN109" i="901"/>
  <c r="Y108" i="900"/>
  <c r="AG109" i="900"/>
  <c r="L93" i="900"/>
  <c r="L101" i="900" s="1"/>
  <c r="V117" i="900"/>
  <c r="AD117" i="900"/>
  <c r="AL117" i="900"/>
  <c r="I93" i="900"/>
  <c r="I101" i="900" s="1"/>
  <c r="I106" i="900" s="1"/>
  <c r="I117" i="900" s="1"/>
  <c r="O93" i="900"/>
  <c r="O101" i="900" s="1"/>
  <c r="M95" i="900"/>
  <c r="M102" i="900" s="1"/>
  <c r="K99" i="900"/>
  <c r="K103" i="900" s="1"/>
  <c r="R103" i="900"/>
  <c r="R111" i="900" s="1"/>
  <c r="V103" i="900"/>
  <c r="Z103" i="900"/>
  <c r="AD103" i="900"/>
  <c r="AD104" i="900" s="1"/>
  <c r="AH103" i="900"/>
  <c r="AH104" i="900" s="1"/>
  <c r="AL103" i="900"/>
  <c r="AP103" i="900"/>
  <c r="O107" i="900"/>
  <c r="S108" i="900"/>
  <c r="S111" i="900" s="1"/>
  <c r="AI108" i="900"/>
  <c r="N120" i="900"/>
  <c r="E103" i="900"/>
  <c r="E107" i="900"/>
  <c r="I108" i="900"/>
  <c r="AO108" i="900"/>
  <c r="Q109" i="900"/>
  <c r="G93" i="900"/>
  <c r="G101" i="900" s="1"/>
  <c r="G104" i="900" s="1"/>
  <c r="Z117" i="900"/>
  <c r="AP117" i="900"/>
  <c r="K107" i="900"/>
  <c r="H93" i="900"/>
  <c r="H101" i="900" s="1"/>
  <c r="M93" i="900"/>
  <c r="M101" i="900" s="1"/>
  <c r="V104" i="900"/>
  <c r="Z104" i="900"/>
  <c r="AL104" i="900"/>
  <c r="AP104" i="900"/>
  <c r="I99" i="900"/>
  <c r="I103" i="900" s="1"/>
  <c r="Q103" i="900"/>
  <c r="Q104" i="900" s="1"/>
  <c r="U103" i="900"/>
  <c r="U104" i="900" s="1"/>
  <c r="Y103" i="900"/>
  <c r="Y104" i="900" s="1"/>
  <c r="AC103" i="900"/>
  <c r="AG103" i="900"/>
  <c r="AG104" i="900" s="1"/>
  <c r="AK103" i="900"/>
  <c r="AK104" i="900" s="1"/>
  <c r="AO103" i="900"/>
  <c r="AO104" i="900" s="1"/>
  <c r="M107" i="900"/>
  <c r="Q108" i="900"/>
  <c r="AG108" i="900"/>
  <c r="AG111" i="900" s="1"/>
  <c r="I109" i="900"/>
  <c r="Y109" i="900"/>
  <c r="AM109" i="900"/>
  <c r="O110" i="900"/>
  <c r="AE110" i="900"/>
  <c r="V103" i="899"/>
  <c r="AD103" i="899"/>
  <c r="AL103" i="899"/>
  <c r="AL104" i="899" s="1"/>
  <c r="P93" i="899"/>
  <c r="P101" i="899" s="1"/>
  <c r="R103" i="899"/>
  <c r="O103" i="899"/>
  <c r="O111" i="899" s="1"/>
  <c r="L93" i="899"/>
  <c r="L101" i="899" s="1"/>
  <c r="G99" i="899"/>
  <c r="G103" i="899" s="1"/>
  <c r="U103" i="899"/>
  <c r="U104" i="899" s="1"/>
  <c r="Y103" i="899"/>
  <c r="AK103" i="899"/>
  <c r="AK104" i="899" s="1"/>
  <c r="AO103" i="899"/>
  <c r="AO104" i="899" s="1"/>
  <c r="U117" i="899"/>
  <c r="Y117" i="899"/>
  <c r="AC117" i="899"/>
  <c r="AG117" i="899"/>
  <c r="AK117" i="899"/>
  <c r="AO117" i="899"/>
  <c r="G107" i="899"/>
  <c r="O108" i="899"/>
  <c r="AE108" i="899"/>
  <c r="W109" i="899"/>
  <c r="AM109" i="899"/>
  <c r="V123" i="899"/>
  <c r="Z123" i="899"/>
  <c r="AD123" i="899"/>
  <c r="AH123" i="899"/>
  <c r="AL123" i="899"/>
  <c r="AP123" i="899"/>
  <c r="Y104" i="899"/>
  <c r="Z103" i="899"/>
  <c r="Z104" i="899" s="1"/>
  <c r="AH103" i="899"/>
  <c r="AH104" i="899" s="1"/>
  <c r="AP103" i="899"/>
  <c r="F107" i="899"/>
  <c r="N107" i="899"/>
  <c r="H93" i="899"/>
  <c r="H101" i="899" s="1"/>
  <c r="Z110" i="899"/>
  <c r="D135" i="899"/>
  <c r="K93" i="899"/>
  <c r="K101" i="899" s="1"/>
  <c r="S93" i="899"/>
  <c r="S101" i="899" s="1"/>
  <c r="AA104" i="899"/>
  <c r="AQ104" i="899"/>
  <c r="R107" i="899"/>
  <c r="N108" i="899"/>
  <c r="AD108" i="899"/>
  <c r="F109" i="899"/>
  <c r="V109" i="899"/>
  <c r="AL109" i="899"/>
  <c r="N110" i="899"/>
  <c r="AI110" i="899"/>
  <c r="AO123" i="899"/>
  <c r="P103" i="897"/>
  <c r="G93" i="897"/>
  <c r="G101" i="897" s="1"/>
  <c r="G99" i="897"/>
  <c r="G103" i="897" s="1"/>
  <c r="O99" i="897"/>
  <c r="O103" i="897" s="1"/>
  <c r="T103" i="897"/>
  <c r="T104" i="897" s="1"/>
  <c r="X103" i="897"/>
  <c r="X104" i="897" s="1"/>
  <c r="AB103" i="897"/>
  <c r="AB111" i="897" s="1"/>
  <c r="AJ103" i="897"/>
  <c r="AJ104" i="897" s="1"/>
  <c r="AR103" i="897"/>
  <c r="AR104" i="897" s="1"/>
  <c r="I108" i="897"/>
  <c r="Y109" i="897"/>
  <c r="AB104" i="897"/>
  <c r="AB113" i="897" s="1"/>
  <c r="AF104" i="897"/>
  <c r="AN104" i="897"/>
  <c r="E99" i="897"/>
  <c r="E103" i="897" s="1"/>
  <c r="M99" i="897"/>
  <c r="AO108" i="897"/>
  <c r="D135" i="897"/>
  <c r="M93" i="897"/>
  <c r="M101" i="897" s="1"/>
  <c r="S104" i="897"/>
  <c r="W104" i="897"/>
  <c r="AE104" i="897"/>
  <c r="AI104" i="897"/>
  <c r="AM104" i="897"/>
  <c r="I99" i="897"/>
  <c r="T117" i="897"/>
  <c r="X117" i="897"/>
  <c r="AB117" i="897"/>
  <c r="AF117" i="897"/>
  <c r="AJ117" i="897"/>
  <c r="AN117" i="897"/>
  <c r="AR117" i="897"/>
  <c r="AG108" i="897"/>
  <c r="N93" i="896"/>
  <c r="N101" i="896" s="1"/>
  <c r="J93" i="896"/>
  <c r="J101" i="896" s="1"/>
  <c r="AG108" i="896"/>
  <c r="AG111" i="896" s="1"/>
  <c r="S123" i="896"/>
  <c r="AI123" i="896"/>
  <c r="AH108" i="896"/>
  <c r="U109" i="896"/>
  <c r="AK109" i="896"/>
  <c r="AC110" i="896"/>
  <c r="F99" i="896"/>
  <c r="F103" i="896" s="1"/>
  <c r="N99" i="896"/>
  <c r="N103" i="896" s="1"/>
  <c r="S103" i="896"/>
  <c r="S104" i="896" s="1"/>
  <c r="W103" i="896"/>
  <c r="AA103" i="896"/>
  <c r="AA104" i="896" s="1"/>
  <c r="AE103" i="896"/>
  <c r="AE104" i="896" s="1"/>
  <c r="AI103" i="896"/>
  <c r="AI104" i="896" s="1"/>
  <c r="AM103" i="896"/>
  <c r="AQ103" i="896"/>
  <c r="AQ104" i="896" s="1"/>
  <c r="S117" i="896"/>
  <c r="W117" i="896"/>
  <c r="AA117" i="896"/>
  <c r="AI117" i="896"/>
  <c r="AM117" i="896"/>
  <c r="AQ117" i="896"/>
  <c r="M108" i="896"/>
  <c r="AC108" i="896"/>
  <c r="N109" i="896"/>
  <c r="Z109" i="896"/>
  <c r="E110" i="896"/>
  <c r="U110" i="896"/>
  <c r="AK110" i="896"/>
  <c r="W104" i="896"/>
  <c r="AM104" i="896"/>
  <c r="Q108" i="896"/>
  <c r="E109" i="896"/>
  <c r="N107" i="896"/>
  <c r="R108" i="896"/>
  <c r="I109" i="896"/>
  <c r="M110" i="896"/>
  <c r="N95" i="896"/>
  <c r="N102" i="896" s="1"/>
  <c r="K99" i="896"/>
  <c r="K103" i="896" s="1"/>
  <c r="R103" i="896"/>
  <c r="R111" i="896" s="1"/>
  <c r="V103" i="896"/>
  <c r="Z103" i="896"/>
  <c r="Z111" i="896" s="1"/>
  <c r="AD103" i="896"/>
  <c r="AH103" i="896"/>
  <c r="AH111" i="896" s="1"/>
  <c r="AL103" i="896"/>
  <c r="AL104" i="896" s="1"/>
  <c r="AP103" i="896"/>
  <c r="AP111" i="896" s="1"/>
  <c r="F108" i="896"/>
  <c r="V108" i="896"/>
  <c r="AL108" i="896"/>
  <c r="J109" i="896"/>
  <c r="Y109" i="896"/>
  <c r="AP109" i="896"/>
  <c r="R110" i="896"/>
  <c r="AH110" i="896"/>
  <c r="AN111" i="895"/>
  <c r="AH104" i="895"/>
  <c r="G99" i="895"/>
  <c r="G103" i="895" s="1"/>
  <c r="Q103" i="895"/>
  <c r="Y103" i="895"/>
  <c r="Y104" i="895" s="1"/>
  <c r="AG103" i="895"/>
  <c r="AG104" i="895" s="1"/>
  <c r="P117" i="895"/>
  <c r="X117" i="895"/>
  <c r="AF117" i="895"/>
  <c r="AR117" i="895"/>
  <c r="AN108" i="895"/>
  <c r="P123" i="895"/>
  <c r="AF123" i="895"/>
  <c r="AJ123" i="895"/>
  <c r="AR123" i="895"/>
  <c r="D135" i="895"/>
  <c r="AR104" i="895"/>
  <c r="K103" i="895"/>
  <c r="O103" i="895"/>
  <c r="S103" i="895"/>
  <c r="W103" i="895"/>
  <c r="W104" i="895" s="1"/>
  <c r="AA103" i="895"/>
  <c r="AA104" i="895" s="1"/>
  <c r="AE103" i="895"/>
  <c r="AI103" i="895"/>
  <c r="AM103" i="895"/>
  <c r="AM104" i="895" s="1"/>
  <c r="J117" i="895"/>
  <c r="N117" i="895"/>
  <c r="R117" i="895"/>
  <c r="Z117" i="895"/>
  <c r="AD117" i="895"/>
  <c r="AH117" i="895"/>
  <c r="AP117" i="895"/>
  <c r="X108" i="895"/>
  <c r="X111" i="895" s="1"/>
  <c r="N123" i="895"/>
  <c r="V123" i="895"/>
  <c r="AD123" i="895"/>
  <c r="AL123" i="895"/>
  <c r="Q104" i="895"/>
  <c r="F99" i="895"/>
  <c r="F103" i="895" s="1"/>
  <c r="AF108" i="895"/>
  <c r="AF111" i="895" s="1"/>
  <c r="AF110" i="895"/>
  <c r="M103" i="895"/>
  <c r="M104" i="895" s="1"/>
  <c r="U103" i="895"/>
  <c r="U104" i="895" s="1"/>
  <c r="AC103" i="895"/>
  <c r="AC104" i="895" s="1"/>
  <c r="AK103" i="895"/>
  <c r="AK104" i="895" s="1"/>
  <c r="L117" i="895"/>
  <c r="T117" i="895"/>
  <c r="AB117" i="895"/>
  <c r="AJ117" i="895"/>
  <c r="AN117" i="895"/>
  <c r="H108" i="895"/>
  <c r="AN109" i="895"/>
  <c r="L123" i="895"/>
  <c r="T123" i="895"/>
  <c r="AB123" i="895"/>
  <c r="AN123" i="895"/>
  <c r="O104" i="895"/>
  <c r="S104" i="895"/>
  <c r="AE104" i="895"/>
  <c r="AI104" i="895"/>
  <c r="AQ104" i="895"/>
  <c r="J103" i="895"/>
  <c r="J104" i="895" s="1"/>
  <c r="N103" i="895"/>
  <c r="N104" i="895" s="1"/>
  <c r="R103" i="895"/>
  <c r="R104" i="895" s="1"/>
  <c r="V103" i="895"/>
  <c r="V104" i="895" s="1"/>
  <c r="Z103" i="895"/>
  <c r="Z104" i="895" s="1"/>
  <c r="AD103" i="895"/>
  <c r="AD104" i="895" s="1"/>
  <c r="AH103" i="895"/>
  <c r="AL103" i="895"/>
  <c r="AL104" i="895" s="1"/>
  <c r="AP103" i="895"/>
  <c r="AP104" i="895" s="1"/>
  <c r="M117" i="895"/>
  <c r="Q117" i="895"/>
  <c r="U117" i="895"/>
  <c r="Y117" i="895"/>
  <c r="AC117" i="895"/>
  <c r="AG117" i="895"/>
  <c r="AK117" i="895"/>
  <c r="AO117" i="895"/>
  <c r="P108" i="895"/>
  <c r="P111" i="895" s="1"/>
  <c r="P113" i="895" s="1"/>
  <c r="H109" i="895"/>
  <c r="M123" i="895"/>
  <c r="Q123" i="895"/>
  <c r="U123" i="895"/>
  <c r="Y123" i="895"/>
  <c r="AC123" i="895"/>
  <c r="AG123" i="895"/>
  <c r="AK123" i="895"/>
  <c r="AO123" i="895"/>
  <c r="AB103" i="894"/>
  <c r="AR103" i="894"/>
  <c r="V104" i="894"/>
  <c r="AD104" i="894"/>
  <c r="U103" i="894"/>
  <c r="AC103" i="894"/>
  <c r="AK103" i="894"/>
  <c r="AK104" i="894" s="1"/>
  <c r="Z110" i="894"/>
  <c r="H95" i="894"/>
  <c r="H102" i="894" s="1"/>
  <c r="M95" i="894"/>
  <c r="M102" i="894" s="1"/>
  <c r="N108" i="894"/>
  <c r="AD108" i="894"/>
  <c r="T103" i="894"/>
  <c r="AJ103" i="894"/>
  <c r="R104" i="894"/>
  <c r="AH104" i="894"/>
  <c r="AP104" i="894"/>
  <c r="Q103" i="894"/>
  <c r="Q111" i="894" s="1"/>
  <c r="Y103" i="894"/>
  <c r="AG103" i="894"/>
  <c r="AO103" i="894"/>
  <c r="AO104" i="894" s="1"/>
  <c r="J110" i="894"/>
  <c r="AP110" i="894"/>
  <c r="P103" i="894"/>
  <c r="T104" i="894"/>
  <c r="X104" i="894"/>
  <c r="AB104" i="894"/>
  <c r="AF104" i="894"/>
  <c r="AN104" i="894"/>
  <c r="AR104" i="894"/>
  <c r="I95" i="894"/>
  <c r="I102" i="894" s="1"/>
  <c r="N95" i="894"/>
  <c r="N102" i="894" s="1"/>
  <c r="S103" i="894"/>
  <c r="S104" i="894" s="1"/>
  <c r="W103" i="894"/>
  <c r="AA103" i="894"/>
  <c r="AE103" i="894"/>
  <c r="AE104" i="894" s="1"/>
  <c r="AI103" i="894"/>
  <c r="AI104" i="894" s="1"/>
  <c r="AM103" i="894"/>
  <c r="AQ103" i="894"/>
  <c r="T108" i="894"/>
  <c r="T111" i="894" s="1"/>
  <c r="T113" i="894" s="1"/>
  <c r="AJ108" i="894"/>
  <c r="L109" i="894"/>
  <c r="AB109" i="894"/>
  <c r="AP109" i="894"/>
  <c r="R110" i="894"/>
  <c r="AH110" i="894"/>
  <c r="N103" i="893"/>
  <c r="J108" i="893"/>
  <c r="J109" i="893"/>
  <c r="S104" i="893"/>
  <c r="W104" i="893"/>
  <c r="AA104" i="893"/>
  <c r="AE104" i="893"/>
  <c r="AI104" i="893"/>
  <c r="AM104" i="893"/>
  <c r="AQ104" i="893"/>
  <c r="J95" i="893"/>
  <c r="J102" i="893" s="1"/>
  <c r="R103" i="893"/>
  <c r="V103" i="893"/>
  <c r="V104" i="893" s="1"/>
  <c r="Z103" i="893"/>
  <c r="Z111" i="893" s="1"/>
  <c r="AD103" i="893"/>
  <c r="AD104" i="893" s="1"/>
  <c r="AH103" i="893"/>
  <c r="AL103" i="893"/>
  <c r="AL104" i="893" s="1"/>
  <c r="AP103" i="893"/>
  <c r="AP111" i="893" s="1"/>
  <c r="R108" i="893"/>
  <c r="R109" i="893"/>
  <c r="Z108" i="893"/>
  <c r="AH109" i="893"/>
  <c r="H95" i="893"/>
  <c r="H102" i="893" s="1"/>
  <c r="P95" i="893"/>
  <c r="P102" i="893" s="1"/>
  <c r="X103" i="893"/>
  <c r="X104" i="893" s="1"/>
  <c r="AF103" i="893"/>
  <c r="AF104" i="893" s="1"/>
  <c r="AN103" i="893"/>
  <c r="AN104" i="893" s="1"/>
  <c r="Q103" i="893"/>
  <c r="U103" i="893"/>
  <c r="Y103" i="893"/>
  <c r="AC103" i="893"/>
  <c r="AC104" i="893" s="1"/>
  <c r="AG103" i="893"/>
  <c r="AK103" i="893"/>
  <c r="AO103" i="893"/>
  <c r="AO104" i="893" s="1"/>
  <c r="O108" i="893"/>
  <c r="AH108" i="893"/>
  <c r="AM109" i="893"/>
  <c r="N95" i="892"/>
  <c r="N102" i="892" s="1"/>
  <c r="X104" i="892"/>
  <c r="AN104" i="892"/>
  <c r="F99" i="892"/>
  <c r="F103" i="892" s="1"/>
  <c r="N99" i="892"/>
  <c r="N103" i="892" s="1"/>
  <c r="F95" i="892"/>
  <c r="F102" i="892" s="1"/>
  <c r="G99" i="892"/>
  <c r="G103" i="892" s="1"/>
  <c r="O99" i="892"/>
  <c r="O103" i="892" s="1"/>
  <c r="T103" i="892"/>
  <c r="AF103" i="892"/>
  <c r="AF111" i="892" s="1"/>
  <c r="AJ103" i="892"/>
  <c r="J108" i="892"/>
  <c r="Z108" i="892"/>
  <c r="AP108" i="892"/>
  <c r="AP111" i="892" s="1"/>
  <c r="R109" i="892"/>
  <c r="F110" i="892"/>
  <c r="AP110" i="892"/>
  <c r="T104" i="892"/>
  <c r="AB104" i="892"/>
  <c r="AJ104" i="892"/>
  <c r="J95" i="892"/>
  <c r="J102" i="892" s="1"/>
  <c r="J99" i="892"/>
  <c r="J103" i="892" s="1"/>
  <c r="Q103" i="892"/>
  <c r="Q104" i="892" s="1"/>
  <c r="U103" i="892"/>
  <c r="U104" i="892" s="1"/>
  <c r="Y103" i="892"/>
  <c r="Y104" i="892" s="1"/>
  <c r="AK103" i="892"/>
  <c r="AO103" i="892"/>
  <c r="M108" i="892"/>
  <c r="AC108" i="892"/>
  <c r="E109" i="892"/>
  <c r="U109" i="892"/>
  <c r="P95" i="891"/>
  <c r="P102" i="891" s="1"/>
  <c r="AQ104" i="891"/>
  <c r="L95" i="891"/>
  <c r="L102" i="891" s="1"/>
  <c r="L99" i="891"/>
  <c r="L103" i="891" s="1"/>
  <c r="S103" i="891"/>
  <c r="S104" i="891" s="1"/>
  <c r="W103" i="891"/>
  <c r="W104" i="891" s="1"/>
  <c r="AA103" i="891"/>
  <c r="AA111" i="891" s="1"/>
  <c r="AE103" i="891"/>
  <c r="AI103" i="891"/>
  <c r="AI104" i="891" s="1"/>
  <c r="AM103" i="891"/>
  <c r="AQ103" i="891"/>
  <c r="V108" i="891"/>
  <c r="V111" i="891" s="1"/>
  <c r="V113" i="891" s="1"/>
  <c r="F109" i="891"/>
  <c r="H95" i="891"/>
  <c r="H102" i="891" s="1"/>
  <c r="AA104" i="891"/>
  <c r="AE104" i="891"/>
  <c r="AM104" i="891"/>
  <c r="J95" i="891"/>
  <c r="J102" i="891" s="1"/>
  <c r="F99" i="891"/>
  <c r="F103" i="891" s="1"/>
  <c r="AF104" i="891"/>
  <c r="F95" i="891"/>
  <c r="F102" i="891" s="1"/>
  <c r="N95" i="891"/>
  <c r="N102" i="891" s="1"/>
  <c r="T103" i="891"/>
  <c r="T104" i="891" s="1"/>
  <c r="AB103" i="891"/>
  <c r="AB104" i="891" s="1"/>
  <c r="AJ103" i="891"/>
  <c r="AJ104" i="891" s="1"/>
  <c r="AR103" i="891"/>
  <c r="AR104" i="891" s="1"/>
  <c r="F108" i="891"/>
  <c r="N109" i="891"/>
  <c r="N93" i="890"/>
  <c r="N101" i="890" s="1"/>
  <c r="J93" i="890"/>
  <c r="J101" i="890" s="1"/>
  <c r="J99" i="890"/>
  <c r="J103" i="890" s="1"/>
  <c r="O95" i="890"/>
  <c r="O102" i="890" s="1"/>
  <c r="K99" i="890"/>
  <c r="R103" i="890"/>
  <c r="V103" i="890"/>
  <c r="Z103" i="890"/>
  <c r="AH103" i="890"/>
  <c r="AH111" i="890" s="1"/>
  <c r="AL103" i="890"/>
  <c r="AL104" i="890" s="1"/>
  <c r="AP103" i="890"/>
  <c r="I108" i="890"/>
  <c r="Y108" i="890"/>
  <c r="Q109" i="890"/>
  <c r="AG109" i="890"/>
  <c r="R110" i="890"/>
  <c r="G95" i="890"/>
  <c r="G102" i="890" s="1"/>
  <c r="N95" i="890"/>
  <c r="N102" i="890" s="1"/>
  <c r="N106" i="890" s="1"/>
  <c r="S123" i="890"/>
  <c r="AI123" i="890"/>
  <c r="Q104" i="890"/>
  <c r="U104" i="890"/>
  <c r="U114" i="890" s="1"/>
  <c r="AC104" i="890"/>
  <c r="AG104" i="890"/>
  <c r="AK104" i="890"/>
  <c r="AK114" i="890" s="1"/>
  <c r="F99" i="890"/>
  <c r="F103" i="890" s="1"/>
  <c r="N99" i="890"/>
  <c r="N103" i="890" s="1"/>
  <c r="J108" i="890"/>
  <c r="Z108" i="890"/>
  <c r="R109" i="890"/>
  <c r="AH109" i="890"/>
  <c r="Z110" i="890"/>
  <c r="Q111" i="889"/>
  <c r="AI108" i="889"/>
  <c r="AI111" i="889" s="1"/>
  <c r="K109" i="889"/>
  <c r="AA109" i="889"/>
  <c r="S110" i="889"/>
  <c r="AI110" i="889"/>
  <c r="T123" i="889"/>
  <c r="AA104" i="889"/>
  <c r="V103" i="889"/>
  <c r="V104" i="889" s="1"/>
  <c r="AH103" i="889"/>
  <c r="AH104" i="889" s="1"/>
  <c r="AP103" i="889"/>
  <c r="AB117" i="889"/>
  <c r="G108" i="889"/>
  <c r="AM108" i="889"/>
  <c r="AE109" i="889"/>
  <c r="G110" i="889"/>
  <c r="AM110" i="889"/>
  <c r="G93" i="889"/>
  <c r="G101" i="889" s="1"/>
  <c r="G106" i="889" s="1"/>
  <c r="G117" i="889" s="1"/>
  <c r="L93" i="889"/>
  <c r="L101" i="889" s="1"/>
  <c r="Y104" i="889"/>
  <c r="AG104" i="889"/>
  <c r="G107" i="889"/>
  <c r="S108" i="889"/>
  <c r="S111" i="889" s="1"/>
  <c r="AG108" i="889"/>
  <c r="AG111" i="889" s="1"/>
  <c r="AQ109" i="889"/>
  <c r="Q110" i="889"/>
  <c r="AG110" i="889"/>
  <c r="AQ110" i="889"/>
  <c r="O107" i="889"/>
  <c r="AF123" i="889"/>
  <c r="AJ123" i="889"/>
  <c r="AR123" i="889"/>
  <c r="R103" i="889"/>
  <c r="R104" i="889" s="1"/>
  <c r="AD103" i="889"/>
  <c r="AL103" i="889"/>
  <c r="AR117" i="889"/>
  <c r="W108" i="889"/>
  <c r="O109" i="889"/>
  <c r="W110" i="889"/>
  <c r="E93" i="889"/>
  <c r="E101" i="889" s="1"/>
  <c r="K93" i="889"/>
  <c r="K101" i="889" s="1"/>
  <c r="P93" i="889"/>
  <c r="P101" i="889" s="1"/>
  <c r="Q117" i="889"/>
  <c r="U117" i="889"/>
  <c r="Y117" i="889"/>
  <c r="AC117" i="889"/>
  <c r="AG117" i="889"/>
  <c r="AK117" i="889"/>
  <c r="AO117" i="889"/>
  <c r="Z117" i="889"/>
  <c r="AP117" i="889"/>
  <c r="K108" i="889"/>
  <c r="AA108" i="889"/>
  <c r="AA111" i="889" s="1"/>
  <c r="Q109" i="889"/>
  <c r="K110" i="889"/>
  <c r="AO110" i="889"/>
  <c r="V123" i="889"/>
  <c r="Z123" i="889"/>
  <c r="G93" i="888"/>
  <c r="G101" i="888" s="1"/>
  <c r="AP109" i="888"/>
  <c r="P93" i="888"/>
  <c r="P101" i="888" s="1"/>
  <c r="AB103" i="888"/>
  <c r="AB104" i="888" s="1"/>
  <c r="AR103" i="888"/>
  <c r="AR104" i="888" s="1"/>
  <c r="W117" i="888"/>
  <c r="AE117" i="888"/>
  <c r="AM117" i="888"/>
  <c r="O107" i="888"/>
  <c r="S108" i="888"/>
  <c r="AA109" i="888"/>
  <c r="D91" i="888"/>
  <c r="L93" i="888"/>
  <c r="L101" i="888" s="1"/>
  <c r="K99" i="888"/>
  <c r="K103" i="888" s="1"/>
  <c r="R103" i="888"/>
  <c r="R104" i="888" s="1"/>
  <c r="V103" i="888"/>
  <c r="V104" i="888" s="1"/>
  <c r="Z103" i="888"/>
  <c r="Z104" i="888" s="1"/>
  <c r="AD103" i="888"/>
  <c r="AD104" i="888" s="1"/>
  <c r="AH103" i="888"/>
  <c r="AH104" i="888" s="1"/>
  <c r="AL103" i="888"/>
  <c r="AL104" i="888" s="1"/>
  <c r="AP103" i="888"/>
  <c r="AP104" i="888" s="1"/>
  <c r="G107" i="888"/>
  <c r="K108" i="888"/>
  <c r="AA108" i="888"/>
  <c r="S109" i="888"/>
  <c r="R110" i="888"/>
  <c r="AL110" i="888"/>
  <c r="O93" i="888"/>
  <c r="O101" i="888" s="1"/>
  <c r="W104" i="888"/>
  <c r="AM104" i="888"/>
  <c r="AE103" i="888"/>
  <c r="AE111" i="888" s="1"/>
  <c r="V110" i="888"/>
  <c r="H93" i="888"/>
  <c r="H101" i="888" s="1"/>
  <c r="T103" i="888"/>
  <c r="AJ103" i="888"/>
  <c r="S117" i="888"/>
  <c r="AA117" i="888"/>
  <c r="AI117" i="888"/>
  <c r="AQ117" i="888"/>
  <c r="K109" i="888"/>
  <c r="F110" i="888"/>
  <c r="K93" i="888"/>
  <c r="K101" i="888" s="1"/>
  <c r="K106" i="888" s="1"/>
  <c r="K117" i="888" s="1"/>
  <c r="Y104" i="888"/>
  <c r="AC104" i="888"/>
  <c r="Q103" i="888"/>
  <c r="Q104" i="888" s="1"/>
  <c r="U103" i="888"/>
  <c r="U104" i="888" s="1"/>
  <c r="Y103" i="888"/>
  <c r="AC103" i="888"/>
  <c r="AG103" i="888"/>
  <c r="AK103" i="888"/>
  <c r="AK104" i="888" s="1"/>
  <c r="AO103" i="888"/>
  <c r="AO104" i="888" s="1"/>
  <c r="T117" i="888"/>
  <c r="X117" i="888"/>
  <c r="AB117" i="888"/>
  <c r="AF117" i="888"/>
  <c r="AJ117" i="888"/>
  <c r="AN117" i="888"/>
  <c r="AR117" i="888"/>
  <c r="G108" i="888"/>
  <c r="W108" i="888"/>
  <c r="O109" i="888"/>
  <c r="AE109" i="888"/>
  <c r="AH110" i="888"/>
  <c r="T123" i="888"/>
  <c r="AJ123" i="888"/>
  <c r="N103" i="887"/>
  <c r="F108" i="887"/>
  <c r="AL108" i="887"/>
  <c r="AD109" i="887"/>
  <c r="Y104" i="887"/>
  <c r="AO104" i="887"/>
  <c r="E95" i="887"/>
  <c r="E102" i="887" s="1"/>
  <c r="J95" i="887"/>
  <c r="J102" i="887" s="1"/>
  <c r="P95" i="887"/>
  <c r="P102" i="887" s="1"/>
  <c r="X103" i="887"/>
  <c r="AF103" i="887"/>
  <c r="AN103" i="887"/>
  <c r="AN104" i="887" s="1"/>
  <c r="Q103" i="887"/>
  <c r="U103" i="887"/>
  <c r="Y103" i="887"/>
  <c r="AC103" i="887"/>
  <c r="AC104" i="887" s="1"/>
  <c r="AG103" i="887"/>
  <c r="AG104" i="887" s="1"/>
  <c r="AK103" i="887"/>
  <c r="AK104" i="887" s="1"/>
  <c r="AO103" i="887"/>
  <c r="H108" i="887"/>
  <c r="X108" i="887"/>
  <c r="AN108" i="887"/>
  <c r="J93" i="887"/>
  <c r="J101" i="887" s="1"/>
  <c r="V108" i="887"/>
  <c r="N109" i="887"/>
  <c r="N111" i="887" s="1"/>
  <c r="H107" i="887"/>
  <c r="P107" i="887"/>
  <c r="F95" i="887"/>
  <c r="F102" i="887" s="1"/>
  <c r="F111" i="887" s="1"/>
  <c r="L95" i="887"/>
  <c r="L102" i="887" s="1"/>
  <c r="F99" i="887"/>
  <c r="F103" i="887" s="1"/>
  <c r="R103" i="887"/>
  <c r="R104" i="887" s="1"/>
  <c r="V103" i="887"/>
  <c r="Z103" i="887"/>
  <c r="Z104" i="887" s="1"/>
  <c r="AD103" i="887"/>
  <c r="AH103" i="887"/>
  <c r="AH104" i="887" s="1"/>
  <c r="AL103" i="887"/>
  <c r="AL104" i="887" s="1"/>
  <c r="AP103" i="887"/>
  <c r="AP104" i="887" s="1"/>
  <c r="N108" i="887"/>
  <c r="AD108" i="887"/>
  <c r="V109" i="887"/>
  <c r="AJ109" i="887"/>
  <c r="L110" i="887"/>
  <c r="AB110" i="887"/>
  <c r="AR110" i="887"/>
  <c r="P95" i="885"/>
  <c r="P102" i="885" s="1"/>
  <c r="X103" i="885"/>
  <c r="X104" i="885" s="1"/>
  <c r="AF103" i="885"/>
  <c r="AR103" i="885"/>
  <c r="AR104" i="885" s="1"/>
  <c r="J95" i="885"/>
  <c r="J102" i="885" s="1"/>
  <c r="Y103" i="885"/>
  <c r="Y104" i="885" s="1"/>
  <c r="AO103" i="885"/>
  <c r="F107" i="885"/>
  <c r="F95" i="885"/>
  <c r="F102" i="885" s="1"/>
  <c r="N95" i="885"/>
  <c r="N102" i="885" s="1"/>
  <c r="AF108" i="885"/>
  <c r="X109" i="885"/>
  <c r="R110" i="885"/>
  <c r="H95" i="885"/>
  <c r="H102" i="885" s="1"/>
  <c r="T103" i="885"/>
  <c r="AB103" i="885"/>
  <c r="AJ103" i="885"/>
  <c r="AJ104" i="885" s="1"/>
  <c r="AN103" i="885"/>
  <c r="Q103" i="885"/>
  <c r="AG103" i="885"/>
  <c r="AG104" i="885" s="1"/>
  <c r="P108" i="885"/>
  <c r="H93" i="885"/>
  <c r="H101" i="885" s="1"/>
  <c r="T104" i="885"/>
  <c r="AB104" i="885"/>
  <c r="AF104" i="885"/>
  <c r="AN104" i="885"/>
  <c r="L95" i="885"/>
  <c r="L102" i="885" s="1"/>
  <c r="V103" i="885"/>
  <c r="V104" i="885" s="1"/>
  <c r="V113" i="885" s="1"/>
  <c r="Z103" i="885"/>
  <c r="Z104" i="885" s="1"/>
  <c r="AD103" i="885"/>
  <c r="AL103" i="885"/>
  <c r="AL104" i="885" s="1"/>
  <c r="AL113" i="885" s="1"/>
  <c r="AP103" i="885"/>
  <c r="J110" i="885"/>
  <c r="AP110" i="885"/>
  <c r="AL104" i="884"/>
  <c r="E103" i="884"/>
  <c r="U103" i="884"/>
  <c r="Z103" i="884"/>
  <c r="Z104" i="884" s="1"/>
  <c r="AH103" i="884"/>
  <c r="AH104" i="884" s="1"/>
  <c r="AP103" i="884"/>
  <c r="K99" i="884"/>
  <c r="T103" i="884"/>
  <c r="T104" i="884" s="1"/>
  <c r="X103" i="884"/>
  <c r="X104" i="884" s="1"/>
  <c r="AB103" i="884"/>
  <c r="AF103" i="884"/>
  <c r="AJ103" i="884"/>
  <c r="AN103" i="884"/>
  <c r="AN104" i="884" s="1"/>
  <c r="AR103" i="884"/>
  <c r="AR104" i="884" s="1"/>
  <c r="V117" i="884"/>
  <c r="Z117" i="884"/>
  <c r="AD117" i="884"/>
  <c r="AH117" i="884"/>
  <c r="AL117" i="884"/>
  <c r="AP117" i="884"/>
  <c r="U123" i="884"/>
  <c r="Y123" i="884"/>
  <c r="AC123" i="884"/>
  <c r="AG123" i="884"/>
  <c r="AK123" i="884"/>
  <c r="AO123" i="884"/>
  <c r="AC103" i="884"/>
  <c r="AC104" i="884" s="1"/>
  <c r="AP104" i="884"/>
  <c r="V103" i="884"/>
  <c r="V104" i="884" s="1"/>
  <c r="AD103" i="884"/>
  <c r="AD104" i="884" s="1"/>
  <c r="AL103" i="884"/>
  <c r="AJ104" i="884"/>
  <c r="AF104" i="884"/>
  <c r="I99" i="884"/>
  <c r="I103" i="884" s="1"/>
  <c r="Q99" i="884"/>
  <c r="Q103" i="884" s="1"/>
  <c r="X103" i="883"/>
  <c r="X104" i="883" s="1"/>
  <c r="AB103" i="883"/>
  <c r="AB104" i="883" s="1"/>
  <c r="AF103" i="883"/>
  <c r="AF104" i="883" s="1"/>
  <c r="AJ103" i="883"/>
  <c r="AJ104" i="883" s="1"/>
  <c r="AN103" i="883"/>
  <c r="AN104" i="883" s="1"/>
  <c r="AR103" i="883"/>
  <c r="AR104" i="883" s="1"/>
  <c r="W117" i="883"/>
  <c r="AA117" i="883"/>
  <c r="AE117" i="883"/>
  <c r="AI117" i="883"/>
  <c r="AM117" i="883"/>
  <c r="AQ117" i="883"/>
  <c r="O107" i="883"/>
  <c r="H108" i="883"/>
  <c r="X108" i="883"/>
  <c r="AN108" i="883"/>
  <c r="AF109" i="883"/>
  <c r="H110" i="883"/>
  <c r="AA110" i="883"/>
  <c r="X123" i="883"/>
  <c r="AN123" i="883"/>
  <c r="P95" i="883"/>
  <c r="P102" i="883" s="1"/>
  <c r="AH103" i="883"/>
  <c r="G107" i="883"/>
  <c r="S103" i="883"/>
  <c r="S104" i="883" s="1"/>
  <c r="S129" i="883" s="1"/>
  <c r="AA104" i="883"/>
  <c r="AE104" i="883"/>
  <c r="W103" i="883"/>
  <c r="W104" i="883" s="1"/>
  <c r="AI103" i="883"/>
  <c r="AM103" i="883"/>
  <c r="G108" i="883"/>
  <c r="W108" i="883"/>
  <c r="AM108" i="883"/>
  <c r="AE109" i="883"/>
  <c r="AQ104" i="882"/>
  <c r="V103" i="882"/>
  <c r="AD103" i="882"/>
  <c r="AL103" i="882"/>
  <c r="V104" i="882"/>
  <c r="AD104" i="882"/>
  <c r="AL104" i="882"/>
  <c r="M103" i="882"/>
  <c r="M111" i="882" s="1"/>
  <c r="AC103" i="882"/>
  <c r="AC104" i="882" s="1"/>
  <c r="E99" i="882"/>
  <c r="E103" i="882" s="1"/>
  <c r="T103" i="882"/>
  <c r="AB103" i="882"/>
  <c r="AJ103" i="882"/>
  <c r="AJ111" i="882" s="1"/>
  <c r="AR103" i="882"/>
  <c r="AR104" i="882" s="1"/>
  <c r="P107" i="882"/>
  <c r="P108" i="882"/>
  <c r="AF108" i="882"/>
  <c r="AF111" i="882" s="1"/>
  <c r="AF114" i="882" s="1"/>
  <c r="H109" i="882"/>
  <c r="X109" i="882"/>
  <c r="AN109" i="882"/>
  <c r="T123" i="882"/>
  <c r="X123" i="882"/>
  <c r="AB123" i="882"/>
  <c r="AF123" i="882"/>
  <c r="AJ123" i="882"/>
  <c r="AN123" i="882"/>
  <c r="AR123" i="882"/>
  <c r="AM104" i="882"/>
  <c r="Z103" i="882"/>
  <c r="Z104" i="882" s="1"/>
  <c r="AH103" i="882"/>
  <c r="AH104" i="882" s="1"/>
  <c r="AP103" i="882"/>
  <c r="AP104" i="882" s="1"/>
  <c r="Q99" i="882"/>
  <c r="W103" i="882"/>
  <c r="W104" i="882" s="1"/>
  <c r="AA103" i="882"/>
  <c r="AA104" i="882" s="1"/>
  <c r="AE103" i="882"/>
  <c r="AE104" i="882" s="1"/>
  <c r="AI103" i="882"/>
  <c r="AI104" i="882" s="1"/>
  <c r="AM103" i="882"/>
  <c r="AQ103" i="882"/>
  <c r="L107" i="882"/>
  <c r="L108" i="882"/>
  <c r="AB108" i="882"/>
  <c r="AR108" i="882"/>
  <c r="T109" i="882"/>
  <c r="AJ109" i="882"/>
  <c r="N93" i="881"/>
  <c r="N101" i="881" s="1"/>
  <c r="J93" i="881"/>
  <c r="J101" i="881" s="1"/>
  <c r="V104" i="881"/>
  <c r="V113" i="881" s="1"/>
  <c r="G99" i="881"/>
  <c r="G103" i="881" s="1"/>
  <c r="AK110" i="881"/>
  <c r="D135" i="881"/>
  <c r="G95" i="881"/>
  <c r="G102" i="881" s="1"/>
  <c r="F99" i="881"/>
  <c r="F103" i="881" s="1"/>
  <c r="F111" i="881" s="1"/>
  <c r="N99" i="881"/>
  <c r="N103" i="881" s="1"/>
  <c r="Q117" i="881"/>
  <c r="U117" i="881"/>
  <c r="Y117" i="881"/>
  <c r="AC117" i="881"/>
  <c r="AG117" i="881"/>
  <c r="AK117" i="881"/>
  <c r="AO117" i="881"/>
  <c r="J107" i="881"/>
  <c r="R108" i="881"/>
  <c r="J109" i="881"/>
  <c r="Z109" i="881"/>
  <c r="E110" i="881"/>
  <c r="F120" i="881"/>
  <c r="O99" i="881"/>
  <c r="O103" i="881" s="1"/>
  <c r="AL104" i="881"/>
  <c r="T123" i="881"/>
  <c r="AJ123" i="881"/>
  <c r="J99" i="881"/>
  <c r="J103" i="881" s="1"/>
  <c r="J104" i="881" s="1"/>
  <c r="AK111" i="881"/>
  <c r="AD104" i="881"/>
  <c r="Q110" i="881"/>
  <c r="Q104" i="881"/>
  <c r="U104" i="881"/>
  <c r="AG104" i="881"/>
  <c r="AK104" i="881"/>
  <c r="AK114" i="881" s="1"/>
  <c r="F95" i="881"/>
  <c r="F102" i="881" s="1"/>
  <c r="K99" i="881"/>
  <c r="K103" i="881" s="1"/>
  <c r="R103" i="881"/>
  <c r="R111" i="881" s="1"/>
  <c r="Z103" i="881"/>
  <c r="Z111" i="881" s="1"/>
  <c r="AH103" i="881"/>
  <c r="AH111" i="881" s="1"/>
  <c r="AP103" i="881"/>
  <c r="AP111" i="881" s="1"/>
  <c r="N108" i="881"/>
  <c r="N111" i="881" s="1"/>
  <c r="AD108" i="881"/>
  <c r="AD111" i="881" s="1"/>
  <c r="AD114" i="881" s="1"/>
  <c r="F109" i="881"/>
  <c r="V109" i="881"/>
  <c r="AO109" i="881"/>
  <c r="U110" i="881"/>
  <c r="I93" i="880"/>
  <c r="I101" i="880" s="1"/>
  <c r="AE104" i="880"/>
  <c r="U103" i="880"/>
  <c r="R103" i="880"/>
  <c r="R104" i="880" s="1"/>
  <c r="Z103" i="880"/>
  <c r="Z104" i="880" s="1"/>
  <c r="AH103" i="880"/>
  <c r="AH104" i="880" s="1"/>
  <c r="AP103" i="880"/>
  <c r="AP104" i="880" s="1"/>
  <c r="S108" i="880"/>
  <c r="AM108" i="880"/>
  <c r="AQ109" i="880"/>
  <c r="E93" i="880"/>
  <c r="E101" i="880" s="1"/>
  <c r="AD104" i="880"/>
  <c r="H95" i="880"/>
  <c r="H102" i="880" s="1"/>
  <c r="P95" i="880"/>
  <c r="P102" i="880" s="1"/>
  <c r="X103" i="880"/>
  <c r="X104" i="880" s="1"/>
  <c r="AF103" i="880"/>
  <c r="AN103" i="880"/>
  <c r="AN104" i="880" s="1"/>
  <c r="W117" i="880"/>
  <c r="AM117" i="880"/>
  <c r="K109" i="880"/>
  <c r="AE109" i="880"/>
  <c r="S110" i="880"/>
  <c r="AI104" i="880"/>
  <c r="Q103" i="880"/>
  <c r="Q104" i="880" s="1"/>
  <c r="S123" i="880"/>
  <c r="AI123" i="880"/>
  <c r="G107" i="880"/>
  <c r="L95" i="880"/>
  <c r="L102" i="880" s="1"/>
  <c r="V103" i="880"/>
  <c r="V104" i="880" s="1"/>
  <c r="AD103" i="880"/>
  <c r="AL103" i="880"/>
  <c r="AL104" i="880" s="1"/>
  <c r="AI110" i="880"/>
  <c r="D137" i="880"/>
  <c r="U104" i="880"/>
  <c r="E95" i="880"/>
  <c r="E102" i="880" s="1"/>
  <c r="M95" i="880"/>
  <c r="M102" i="880" s="1"/>
  <c r="S103" i="880"/>
  <c r="S104" i="880" s="1"/>
  <c r="W103" i="880"/>
  <c r="AA103" i="880"/>
  <c r="AA111" i="880" s="1"/>
  <c r="AE103" i="880"/>
  <c r="AI103" i="880"/>
  <c r="AM103" i="880"/>
  <c r="AM104" i="880" s="1"/>
  <c r="AQ103" i="880"/>
  <c r="AQ111" i="880" s="1"/>
  <c r="AD117" i="880"/>
  <c r="W108" i="880"/>
  <c r="AA109" i="880"/>
  <c r="K110" i="880"/>
  <c r="AQ110" i="880"/>
  <c r="G93" i="879"/>
  <c r="G101" i="879" s="1"/>
  <c r="O93" i="879"/>
  <c r="O101" i="879" s="1"/>
  <c r="F93" i="879"/>
  <c r="F101" i="879" s="1"/>
  <c r="N93" i="879"/>
  <c r="N101" i="879" s="1"/>
  <c r="J93" i="879"/>
  <c r="J101" i="879" s="1"/>
  <c r="F99" i="879"/>
  <c r="F103" i="879" s="1"/>
  <c r="O107" i="879"/>
  <c r="K95" i="879"/>
  <c r="K102" i="879" s="1"/>
  <c r="J99" i="879"/>
  <c r="J103" i="879" s="1"/>
  <c r="Q103" i="879"/>
  <c r="Q104" i="879" s="1"/>
  <c r="U103" i="879"/>
  <c r="U104" i="879" s="1"/>
  <c r="Y103" i="879"/>
  <c r="AC103" i="879"/>
  <c r="AG103" i="879"/>
  <c r="AG104" i="879" s="1"/>
  <c r="AK103" i="879"/>
  <c r="AO103" i="879"/>
  <c r="Q117" i="879"/>
  <c r="U117" i="879"/>
  <c r="Y117" i="879"/>
  <c r="AC117" i="879"/>
  <c r="AG117" i="879"/>
  <c r="AK117" i="879"/>
  <c r="AO117" i="879"/>
  <c r="J107" i="879"/>
  <c r="AD108" i="879"/>
  <c r="V109" i="879"/>
  <c r="S123" i="879"/>
  <c r="AI123" i="879"/>
  <c r="K99" i="879"/>
  <c r="K103" i="879" s="1"/>
  <c r="AN104" i="879"/>
  <c r="N99" i="879"/>
  <c r="N103" i="879" s="1"/>
  <c r="Y104" i="879"/>
  <c r="AC104" i="879"/>
  <c r="AO104" i="879"/>
  <c r="F95" i="879"/>
  <c r="F102" i="879" s="1"/>
  <c r="R103" i="879"/>
  <c r="R104" i="879" s="1"/>
  <c r="V103" i="879"/>
  <c r="V104" i="879" s="1"/>
  <c r="Z103" i="879"/>
  <c r="AD103" i="879"/>
  <c r="AD104" i="879" s="1"/>
  <c r="AH103" i="879"/>
  <c r="AH104" i="879" s="1"/>
  <c r="AL103" i="879"/>
  <c r="AL104" i="879" s="1"/>
  <c r="AP103" i="879"/>
  <c r="G99" i="879"/>
  <c r="G103" i="879" s="1"/>
  <c r="O99" i="879"/>
  <c r="O103" i="879" s="1"/>
  <c r="T103" i="879"/>
  <c r="T104" i="879" s="1"/>
  <c r="X103" i="879"/>
  <c r="X104" i="879" s="1"/>
  <c r="AB103" i="879"/>
  <c r="AB104" i="879" s="1"/>
  <c r="AF103" i="879"/>
  <c r="AF104" i="879" s="1"/>
  <c r="AJ103" i="879"/>
  <c r="AJ104" i="879" s="1"/>
  <c r="AN103" i="879"/>
  <c r="AR103" i="879"/>
  <c r="AR111" i="879" s="1"/>
  <c r="AE117" i="879"/>
  <c r="Z108" i="879"/>
  <c r="R109" i="879"/>
  <c r="AR109" i="879"/>
  <c r="W103" i="878"/>
  <c r="AM103" i="878"/>
  <c r="L95" i="878"/>
  <c r="L102" i="878" s="1"/>
  <c r="V103" i="878"/>
  <c r="V104" i="878" s="1"/>
  <c r="AL103" i="878"/>
  <c r="T123" i="878"/>
  <c r="AB123" i="878"/>
  <c r="AJ123" i="878"/>
  <c r="AR123" i="878"/>
  <c r="S103" i="878"/>
  <c r="AA103" i="878"/>
  <c r="AA104" i="878" s="1"/>
  <c r="AI103" i="878"/>
  <c r="AI104" i="878" s="1"/>
  <c r="AQ103" i="878"/>
  <c r="T103" i="878"/>
  <c r="X103" i="878"/>
  <c r="AB103" i="878"/>
  <c r="AB104" i="878" s="1"/>
  <c r="AF103" i="878"/>
  <c r="AF104" i="878" s="1"/>
  <c r="AJ103" i="878"/>
  <c r="AJ104" i="878" s="1"/>
  <c r="AN103" i="878"/>
  <c r="AR103" i="878"/>
  <c r="AR104" i="878" s="1"/>
  <c r="G107" i="878"/>
  <c r="O107" i="878"/>
  <c r="S104" i="878"/>
  <c r="AQ104" i="878"/>
  <c r="J95" i="878"/>
  <c r="J102" i="878" s="1"/>
  <c r="Q103" i="878"/>
  <c r="U103" i="878"/>
  <c r="U104" i="878" s="1"/>
  <c r="Y103" i="878"/>
  <c r="Y104" i="878" s="1"/>
  <c r="AC103" i="878"/>
  <c r="AC104" i="878" s="1"/>
  <c r="AG103" i="878"/>
  <c r="AK103" i="878"/>
  <c r="AK104" i="878" s="1"/>
  <c r="AO103" i="878"/>
  <c r="AO104" i="878" s="1"/>
  <c r="P93" i="877"/>
  <c r="P101" i="877" s="1"/>
  <c r="R103" i="877"/>
  <c r="V103" i="877"/>
  <c r="V111" i="877" s="1"/>
  <c r="Z103" i="877"/>
  <c r="Z104" i="877" s="1"/>
  <c r="AD103" i="877"/>
  <c r="AH103" i="877"/>
  <c r="AL103" i="877"/>
  <c r="AL111" i="877" s="1"/>
  <c r="AP103" i="877"/>
  <c r="AP104" i="877" s="1"/>
  <c r="J108" i="877"/>
  <c r="Z108" i="877"/>
  <c r="AP108" i="877"/>
  <c r="R109" i="877"/>
  <c r="AH109" i="877"/>
  <c r="J110" i="877"/>
  <c r="Z110" i="877"/>
  <c r="AP110" i="877"/>
  <c r="AK104" i="877"/>
  <c r="F95" i="877"/>
  <c r="F102" i="877" s="1"/>
  <c r="S103" i="877"/>
  <c r="AA103" i="877"/>
  <c r="AI103" i="877"/>
  <c r="AQ103" i="877"/>
  <c r="AQ104" i="877" s="1"/>
  <c r="N110" i="877"/>
  <c r="N111" i="877"/>
  <c r="R104" i="877"/>
  <c r="V104" i="877"/>
  <c r="AH104" i="877"/>
  <c r="AL104" i="877"/>
  <c r="H95" i="877"/>
  <c r="H102" i="877" s="1"/>
  <c r="P95" i="877"/>
  <c r="P102" i="877" s="1"/>
  <c r="T103" i="877"/>
  <c r="T104" i="877" s="1"/>
  <c r="X103" i="877"/>
  <c r="AB103" i="877"/>
  <c r="AF103" i="877"/>
  <c r="AF104" i="877" s="1"/>
  <c r="AJ103" i="877"/>
  <c r="AJ104" i="877" s="1"/>
  <c r="AN103" i="877"/>
  <c r="AR103" i="877"/>
  <c r="R108" i="877"/>
  <c r="R111" i="877" s="1"/>
  <c r="AH108" i="877"/>
  <c r="AH111" i="877" s="1"/>
  <c r="AH114" i="877" s="1"/>
  <c r="AO104" i="877"/>
  <c r="N95" i="877"/>
  <c r="N102" i="877" s="1"/>
  <c r="W103" i="877"/>
  <c r="AE103" i="877"/>
  <c r="AE104" i="877" s="1"/>
  <c r="AM103" i="877"/>
  <c r="AL109" i="877"/>
  <c r="AD110" i="877"/>
  <c r="J95" i="877"/>
  <c r="J102" i="877" s="1"/>
  <c r="Q103" i="877"/>
  <c r="Q104" i="877" s="1"/>
  <c r="U103" i="877"/>
  <c r="U104" i="877" s="1"/>
  <c r="Y103" i="877"/>
  <c r="Y104" i="877" s="1"/>
  <c r="AC103" i="877"/>
  <c r="AC104" i="877" s="1"/>
  <c r="AG103" i="877"/>
  <c r="AG104" i="877" s="1"/>
  <c r="AK103" i="877"/>
  <c r="AO103" i="877"/>
  <c r="X108" i="877"/>
  <c r="AN108" i="877"/>
  <c r="AN111" i="877" s="1"/>
  <c r="P109" i="877"/>
  <c r="AF109" i="877"/>
  <c r="F110" i="877"/>
  <c r="V110" i="877"/>
  <c r="AL110" i="877"/>
  <c r="U104" i="876"/>
  <c r="AC104" i="876"/>
  <c r="AK104" i="876"/>
  <c r="R103" i="876"/>
  <c r="Z103" i="876"/>
  <c r="Z111" i="876" s="1"/>
  <c r="AH103" i="876"/>
  <c r="AH104" i="876" s="1"/>
  <c r="AP103" i="876"/>
  <c r="AP111" i="876" s="1"/>
  <c r="F93" i="876"/>
  <c r="F101" i="876" s="1"/>
  <c r="H95" i="876"/>
  <c r="H102" i="876" s="1"/>
  <c r="P95" i="876"/>
  <c r="P102" i="876" s="1"/>
  <c r="S103" i="876"/>
  <c r="S104" i="876" s="1"/>
  <c r="W103" i="876"/>
  <c r="AA103" i="876"/>
  <c r="AE103" i="876"/>
  <c r="AE104" i="876" s="1"/>
  <c r="AI103" i="876"/>
  <c r="AI104" i="876" s="1"/>
  <c r="AM103" i="876"/>
  <c r="AQ103" i="876"/>
  <c r="N108" i="876"/>
  <c r="AD108" i="876"/>
  <c r="F109" i="876"/>
  <c r="AL110" i="876"/>
  <c r="Q104" i="876"/>
  <c r="AG104" i="876"/>
  <c r="V103" i="876"/>
  <c r="V111" i="876" s="1"/>
  <c r="AD103" i="876"/>
  <c r="AL103" i="876"/>
  <c r="AL111" i="876" s="1"/>
  <c r="J93" i="876"/>
  <c r="J101" i="876" s="1"/>
  <c r="J95" i="876"/>
  <c r="J102" i="876" s="1"/>
  <c r="J104" i="876" s="1"/>
  <c r="T103" i="876"/>
  <c r="T104" i="876" s="1"/>
  <c r="X103" i="876"/>
  <c r="AB103" i="876"/>
  <c r="AF103" i="876"/>
  <c r="AJ103" i="876"/>
  <c r="AN103" i="876"/>
  <c r="AR103" i="876"/>
  <c r="R108" i="876"/>
  <c r="AH108" i="876"/>
  <c r="J109" i="876"/>
  <c r="Z109" i="876"/>
  <c r="AJ104" i="873"/>
  <c r="AR104" i="873"/>
  <c r="I93" i="873"/>
  <c r="I101" i="873" s="1"/>
  <c r="W104" i="873"/>
  <c r="AJ123" i="873"/>
  <c r="D135" i="873"/>
  <c r="M93" i="873"/>
  <c r="M101" i="873" s="1"/>
  <c r="X104" i="873"/>
  <c r="AB104" i="873"/>
  <c r="AB114" i="873" s="1"/>
  <c r="J95" i="873"/>
  <c r="J102" i="873" s="1"/>
  <c r="G99" i="873"/>
  <c r="G103" i="873" s="1"/>
  <c r="O99" i="873"/>
  <c r="O103" i="873" s="1"/>
  <c r="T103" i="873"/>
  <c r="T104" i="873" s="1"/>
  <c r="AF103" i="873"/>
  <c r="AF104" i="873" s="1"/>
  <c r="AN103" i="873"/>
  <c r="P107" i="873"/>
  <c r="AF117" i="873"/>
  <c r="AJ108" i="873"/>
  <c r="AB109" i="873"/>
  <c r="AE104" i="873"/>
  <c r="T123" i="873"/>
  <c r="E95" i="873"/>
  <c r="E102" i="873" s="1"/>
  <c r="M95" i="873"/>
  <c r="M102" i="873" s="1"/>
  <c r="M106" i="873" s="1"/>
  <c r="J99" i="873"/>
  <c r="J103" i="873" s="1"/>
  <c r="R117" i="873"/>
  <c r="Z117" i="873"/>
  <c r="AD117" i="873"/>
  <c r="AH117" i="873"/>
  <c r="AP117" i="873"/>
  <c r="AR108" i="873"/>
  <c r="AR111" i="873" s="1"/>
  <c r="U109" i="872"/>
  <c r="AG104" i="872"/>
  <c r="AC109" i="872"/>
  <c r="M111" i="872"/>
  <c r="H107" i="872"/>
  <c r="S104" i="872"/>
  <c r="W104" i="872"/>
  <c r="AA104" i="872"/>
  <c r="AE104" i="872"/>
  <c r="AI104" i="872"/>
  <c r="AM104" i="872"/>
  <c r="AQ104" i="872"/>
  <c r="N95" i="872"/>
  <c r="N102" i="872" s="1"/>
  <c r="N104" i="872" s="1"/>
  <c r="AJ103" i="872"/>
  <c r="K99" i="872"/>
  <c r="K103" i="872" s="1"/>
  <c r="U108" i="872"/>
  <c r="M109" i="872"/>
  <c r="AN110" i="872"/>
  <c r="P120" i="872"/>
  <c r="T123" i="872"/>
  <c r="AJ123" i="872"/>
  <c r="AC108" i="872"/>
  <c r="I107" i="872"/>
  <c r="AK104" i="872"/>
  <c r="E108" i="872"/>
  <c r="D135" i="872"/>
  <c r="J95" i="872"/>
  <c r="J102" i="872" s="1"/>
  <c r="J104" i="872" s="1"/>
  <c r="J129" i="872" s="1"/>
  <c r="J99" i="872"/>
  <c r="J103" i="872" s="1"/>
  <c r="Q103" i="872"/>
  <c r="Q104" i="872" s="1"/>
  <c r="U103" i="872"/>
  <c r="U104" i="872" s="1"/>
  <c r="Y103" i="872"/>
  <c r="Y104" i="872" s="1"/>
  <c r="AC103" i="872"/>
  <c r="AC104" i="872" s="1"/>
  <c r="AO103" i="872"/>
  <c r="AO104" i="872" s="1"/>
  <c r="M108" i="872"/>
  <c r="E109" i="872"/>
  <c r="U104" i="871"/>
  <c r="AK104" i="871"/>
  <c r="T123" i="871"/>
  <c r="H93" i="871"/>
  <c r="H101" i="871" s="1"/>
  <c r="P93" i="871"/>
  <c r="P101" i="871" s="1"/>
  <c r="AF104" i="871"/>
  <c r="AC103" i="871"/>
  <c r="AC104" i="871" s="1"/>
  <c r="R117" i="871"/>
  <c r="Z117" i="871"/>
  <c r="AD117" i="871"/>
  <c r="AH117" i="871"/>
  <c r="AP117" i="871"/>
  <c r="E108" i="871"/>
  <c r="AC109" i="871"/>
  <c r="Q104" i="871"/>
  <c r="Y104" i="871"/>
  <c r="AO104" i="871"/>
  <c r="AJ123" i="871"/>
  <c r="K99" i="871"/>
  <c r="K103" i="871" s="1"/>
  <c r="G93" i="871"/>
  <c r="G101" i="871" s="1"/>
  <c r="O93" i="871"/>
  <c r="O101" i="871" s="1"/>
  <c r="S104" i="871"/>
  <c r="W104" i="871"/>
  <c r="AE104" i="871"/>
  <c r="AI104" i="871"/>
  <c r="AM104" i="871"/>
  <c r="O99" i="871"/>
  <c r="O103" i="871" s="1"/>
  <c r="T103" i="871"/>
  <c r="X103" i="871"/>
  <c r="AB103" i="871"/>
  <c r="AJ103" i="871"/>
  <c r="AN103" i="871"/>
  <c r="AN104" i="871" s="1"/>
  <c r="AR103" i="871"/>
  <c r="I107" i="871"/>
  <c r="AC108" i="871"/>
  <c r="U109" i="871"/>
  <c r="O93" i="868"/>
  <c r="O101" i="868" s="1"/>
  <c r="T123" i="868"/>
  <c r="AJ123" i="868"/>
  <c r="AK111" i="868"/>
  <c r="AK113" i="868" s="1"/>
  <c r="O107" i="868"/>
  <c r="AI108" i="868"/>
  <c r="K93" i="868"/>
  <c r="K101" i="868" s="1"/>
  <c r="R104" i="868"/>
  <c r="M95" i="868"/>
  <c r="M102" i="868" s="1"/>
  <c r="K99" i="868"/>
  <c r="K103" i="868" s="1"/>
  <c r="K111" i="868" s="1"/>
  <c r="R103" i="868"/>
  <c r="V103" i="868"/>
  <c r="V104" i="868" s="1"/>
  <c r="Z103" i="868"/>
  <c r="AD103" i="868"/>
  <c r="AD104" i="868" s="1"/>
  <c r="AH103" i="868"/>
  <c r="AH104" i="868" s="1"/>
  <c r="AL103" i="868"/>
  <c r="AL104" i="868" s="1"/>
  <c r="AP103" i="868"/>
  <c r="AP104" i="868" s="1"/>
  <c r="T117" i="868"/>
  <c r="X117" i="868"/>
  <c r="AB117" i="868"/>
  <c r="AF117" i="868"/>
  <c r="AJ117" i="868"/>
  <c r="AN117" i="868"/>
  <c r="AR117" i="868"/>
  <c r="E108" i="868"/>
  <c r="U108" i="868"/>
  <c r="U111" i="868" s="1"/>
  <c r="U113" i="868" s="1"/>
  <c r="AK108" i="868"/>
  <c r="O109" i="868"/>
  <c r="AE109" i="868"/>
  <c r="Y110" i="868"/>
  <c r="G93" i="868"/>
  <c r="G101" i="868" s="1"/>
  <c r="AB123" i="868"/>
  <c r="AR123" i="868"/>
  <c r="I93" i="868"/>
  <c r="I101" i="868" s="1"/>
  <c r="AC111" i="868"/>
  <c r="AC114" i="868" s="1"/>
  <c r="S108" i="868"/>
  <c r="K109" i="868"/>
  <c r="AA109" i="868"/>
  <c r="E93" i="868"/>
  <c r="E101" i="868" s="1"/>
  <c r="M93" i="868"/>
  <c r="M101" i="868" s="1"/>
  <c r="E99" i="868"/>
  <c r="E103" i="868" s="1"/>
  <c r="E111" i="868" s="1"/>
  <c r="M99" i="868"/>
  <c r="M103" i="868" s="1"/>
  <c r="S103" i="868"/>
  <c r="S104" i="868" s="1"/>
  <c r="AA103" i="868"/>
  <c r="AA111" i="868" s="1"/>
  <c r="AE103" i="868"/>
  <c r="AI103" i="868"/>
  <c r="AQ103" i="868"/>
  <c r="AQ104" i="868" s="1"/>
  <c r="G107" i="868"/>
  <c r="K108" i="868"/>
  <c r="AA108" i="868"/>
  <c r="S109" i="868"/>
  <c r="AI109" i="868"/>
  <c r="AO110" i="868"/>
  <c r="H95" i="865"/>
  <c r="H102" i="865" s="1"/>
  <c r="AB103" i="865"/>
  <c r="AB111" i="865" s="1"/>
  <c r="AF103" i="865"/>
  <c r="AN103" i="865"/>
  <c r="X108" i="865"/>
  <c r="P109" i="865"/>
  <c r="H110" i="865"/>
  <c r="AN110" i="865"/>
  <c r="F93" i="865"/>
  <c r="F101" i="865" s="1"/>
  <c r="P93" i="865"/>
  <c r="P101" i="865" s="1"/>
  <c r="P106" i="865" s="1"/>
  <c r="P117" i="865" s="1"/>
  <c r="AJ104" i="865"/>
  <c r="AN104" i="865"/>
  <c r="L95" i="865"/>
  <c r="L102" i="865" s="1"/>
  <c r="Q103" i="865"/>
  <c r="Q104" i="865" s="1"/>
  <c r="U103" i="865"/>
  <c r="U104" i="865" s="1"/>
  <c r="Y103" i="865"/>
  <c r="AC103" i="865"/>
  <c r="AC104" i="865" s="1"/>
  <c r="AG103" i="865"/>
  <c r="AG104" i="865" s="1"/>
  <c r="AK103" i="865"/>
  <c r="AK104" i="865" s="1"/>
  <c r="AO103" i="865"/>
  <c r="AD108" i="865"/>
  <c r="F109" i="865"/>
  <c r="V109" i="865"/>
  <c r="AL109" i="865"/>
  <c r="L110" i="865"/>
  <c r="AB110" i="865"/>
  <c r="AR110" i="865"/>
  <c r="P95" i="865"/>
  <c r="P102" i="865" s="1"/>
  <c r="J95" i="865"/>
  <c r="J102" i="865" s="1"/>
  <c r="T103" i="865"/>
  <c r="T104" i="865" s="1"/>
  <c r="X103" i="865"/>
  <c r="X111" i="865" s="1"/>
  <c r="AJ103" i="865"/>
  <c r="AR103" i="865"/>
  <c r="AR111" i="865" s="1"/>
  <c r="H108" i="865"/>
  <c r="AN108" i="865"/>
  <c r="AF109" i="865"/>
  <c r="X110" i="865"/>
  <c r="L107" i="865"/>
  <c r="N107" i="865"/>
  <c r="Y104" i="865"/>
  <c r="AO104" i="865"/>
  <c r="F95" i="865"/>
  <c r="F102" i="865" s="1"/>
  <c r="N95" i="865"/>
  <c r="N102" i="865" s="1"/>
  <c r="Q117" i="865"/>
  <c r="U117" i="865"/>
  <c r="Y117" i="865"/>
  <c r="AC117" i="865"/>
  <c r="AG117" i="865"/>
  <c r="AK117" i="865"/>
  <c r="AO117" i="865"/>
  <c r="J107" i="865"/>
  <c r="P108" i="865"/>
  <c r="AF108" i="865"/>
  <c r="H109" i="865"/>
  <c r="P110" i="865"/>
  <c r="P111" i="865" s="1"/>
  <c r="H95" i="864"/>
  <c r="H102" i="864" s="1"/>
  <c r="W104" i="864"/>
  <c r="AM104" i="864"/>
  <c r="J95" i="864"/>
  <c r="J102" i="864" s="1"/>
  <c r="AB103" i="864"/>
  <c r="AB111" i="864" s="1"/>
  <c r="AR103" i="864"/>
  <c r="F95" i="864"/>
  <c r="F102" i="864" s="1"/>
  <c r="N95" i="864"/>
  <c r="N102" i="864" s="1"/>
  <c r="R103" i="864"/>
  <c r="V103" i="864"/>
  <c r="Z103" i="864"/>
  <c r="Z111" i="864" s="1"/>
  <c r="AD103" i="864"/>
  <c r="AH103" i="864"/>
  <c r="AL103" i="864"/>
  <c r="AP103" i="864"/>
  <c r="J108" i="864"/>
  <c r="R108" i="864"/>
  <c r="Z108" i="864"/>
  <c r="AH108" i="864"/>
  <c r="AP108" i="864"/>
  <c r="J109" i="864"/>
  <c r="R109" i="864"/>
  <c r="Z109" i="864"/>
  <c r="AH109" i="864"/>
  <c r="AP109" i="864"/>
  <c r="U123" i="864"/>
  <c r="AK123" i="864"/>
  <c r="P95" i="864"/>
  <c r="P102" i="864" s="1"/>
  <c r="AA104" i="864"/>
  <c r="AQ104" i="864"/>
  <c r="T103" i="864"/>
  <c r="AJ103" i="864"/>
  <c r="AJ111" i="864" s="1"/>
  <c r="L95" i="864"/>
  <c r="L102" i="864" s="1"/>
  <c r="Q103" i="864"/>
  <c r="Q104" i="864" s="1"/>
  <c r="U103" i="864"/>
  <c r="U104" i="864" s="1"/>
  <c r="Y103" i="864"/>
  <c r="Y104" i="864" s="1"/>
  <c r="AC103" i="864"/>
  <c r="AG103" i="864"/>
  <c r="AG104" i="864" s="1"/>
  <c r="AK103" i="864"/>
  <c r="AK104" i="864" s="1"/>
  <c r="AO103" i="864"/>
  <c r="AO104" i="864" s="1"/>
  <c r="H108" i="864"/>
  <c r="P108" i="864"/>
  <c r="X108" i="864"/>
  <c r="X111" i="864" s="1"/>
  <c r="X114" i="864" s="1"/>
  <c r="AF108" i="864"/>
  <c r="AN108" i="864"/>
  <c r="H109" i="864"/>
  <c r="P109" i="864"/>
  <c r="X109" i="864"/>
  <c r="AF109" i="864"/>
  <c r="AN109" i="864"/>
  <c r="V104" i="863"/>
  <c r="AD104" i="863"/>
  <c r="AL104" i="863"/>
  <c r="AP104" i="863"/>
  <c r="K99" i="863"/>
  <c r="K103" i="863" s="1"/>
  <c r="S117" i="863"/>
  <c r="AA117" i="863"/>
  <c r="D135" i="863"/>
  <c r="G107" i="863"/>
  <c r="N93" i="863"/>
  <c r="N101" i="863" s="1"/>
  <c r="G99" i="863"/>
  <c r="G103" i="863" s="1"/>
  <c r="G111" i="863" s="1"/>
  <c r="O99" i="863"/>
  <c r="O103" i="863" s="1"/>
  <c r="T103" i="863"/>
  <c r="T104" i="863" s="1"/>
  <c r="X103" i="863"/>
  <c r="X104" i="863" s="1"/>
  <c r="AB103" i="863"/>
  <c r="AB104" i="863" s="1"/>
  <c r="AF103" i="863"/>
  <c r="AF104" i="863" s="1"/>
  <c r="AJ103" i="863"/>
  <c r="AJ104" i="863" s="1"/>
  <c r="AN103" i="863"/>
  <c r="AN104" i="863" s="1"/>
  <c r="AR103" i="863"/>
  <c r="AR104" i="863" s="1"/>
  <c r="F107" i="863"/>
  <c r="J108" i="863"/>
  <c r="Z108" i="863"/>
  <c r="R109" i="863"/>
  <c r="Q110" i="863"/>
  <c r="AK110" i="863"/>
  <c r="J99" i="863"/>
  <c r="J103" i="863" s="1"/>
  <c r="J111" i="863" s="1"/>
  <c r="Z104" i="863"/>
  <c r="W117" i="863"/>
  <c r="AE117" i="863"/>
  <c r="AI117" i="863"/>
  <c r="AM117" i="863"/>
  <c r="AQ117" i="863"/>
  <c r="E110" i="863"/>
  <c r="F120" i="863"/>
  <c r="J93" i="863"/>
  <c r="J101" i="863" s="1"/>
  <c r="F99" i="863"/>
  <c r="F103" i="863" s="1"/>
  <c r="N99" i="863"/>
  <c r="N103" i="863" s="1"/>
  <c r="S103" i="863"/>
  <c r="S104" i="863" s="1"/>
  <c r="W103" i="863"/>
  <c r="W104" i="863" s="1"/>
  <c r="AA103" i="863"/>
  <c r="AA104" i="863" s="1"/>
  <c r="AE103" i="863"/>
  <c r="AE104" i="863" s="1"/>
  <c r="AI103" i="863"/>
  <c r="AI104" i="863" s="1"/>
  <c r="AM103" i="863"/>
  <c r="AM104" i="863" s="1"/>
  <c r="AQ103" i="863"/>
  <c r="AQ104" i="863" s="1"/>
  <c r="T117" i="863"/>
  <c r="X117" i="863"/>
  <c r="AB117" i="863"/>
  <c r="AJ117" i="863"/>
  <c r="AN117" i="863"/>
  <c r="AR117" i="863"/>
  <c r="F108" i="863"/>
  <c r="V108" i="863"/>
  <c r="V111" i="863" s="1"/>
  <c r="V114" i="863" s="1"/>
  <c r="N109" i="863"/>
  <c r="AD109" i="863"/>
  <c r="AG110" i="863"/>
  <c r="T123" i="863"/>
  <c r="AJ123" i="863"/>
  <c r="P110" i="860"/>
  <c r="V104" i="860"/>
  <c r="J99" i="860"/>
  <c r="J103" i="860" s="1"/>
  <c r="J111" i="860" s="1"/>
  <c r="AG108" i="860"/>
  <c r="AO109" i="860"/>
  <c r="AG110" i="860"/>
  <c r="M93" i="860"/>
  <c r="M101" i="860" s="1"/>
  <c r="M106" i="860" s="1"/>
  <c r="M117" i="860" s="1"/>
  <c r="J95" i="860"/>
  <c r="J102" i="860" s="1"/>
  <c r="F99" i="860"/>
  <c r="F103" i="860" s="1"/>
  <c r="N99" i="860"/>
  <c r="N103" i="860" s="1"/>
  <c r="T103" i="860"/>
  <c r="T104" i="860" s="1"/>
  <c r="X103" i="860"/>
  <c r="AB103" i="860"/>
  <c r="AF103" i="860"/>
  <c r="AF104" i="860" s="1"/>
  <c r="AJ103" i="860"/>
  <c r="AN103" i="860"/>
  <c r="AN111" i="860" s="1"/>
  <c r="AR103" i="860"/>
  <c r="T117" i="860"/>
  <c r="X117" i="860"/>
  <c r="AB117" i="860"/>
  <c r="AF117" i="860"/>
  <c r="AJ117" i="860"/>
  <c r="AN117" i="860"/>
  <c r="AR117" i="860"/>
  <c r="I108" i="860"/>
  <c r="Y108" i="860"/>
  <c r="AO108" i="860"/>
  <c r="Q109" i="860"/>
  <c r="AJ109" i="860"/>
  <c r="L110" i="860"/>
  <c r="AB110" i="860"/>
  <c r="AR110" i="860"/>
  <c r="P111" i="860"/>
  <c r="I99" i="860"/>
  <c r="I103" i="860" s="1"/>
  <c r="AN109" i="860"/>
  <c r="AF110" i="860"/>
  <c r="S123" i="860"/>
  <c r="AI123" i="860"/>
  <c r="E104" i="860"/>
  <c r="AD104" i="860"/>
  <c r="M107" i="860"/>
  <c r="Q108" i="860"/>
  <c r="I109" i="860"/>
  <c r="Y109" i="860"/>
  <c r="I107" i="860"/>
  <c r="I93" i="860"/>
  <c r="I101" i="860" s="1"/>
  <c r="I95" i="860"/>
  <c r="I102" i="860" s="1"/>
  <c r="AC103" i="860"/>
  <c r="AC111" i="860" s="1"/>
  <c r="AK103" i="860"/>
  <c r="E99" i="860"/>
  <c r="E103" i="860" s="1"/>
  <c r="M99" i="860"/>
  <c r="M103" i="860" s="1"/>
  <c r="M111" i="860" s="1"/>
  <c r="S103" i="860"/>
  <c r="S104" i="860" s="1"/>
  <c r="W103" i="860"/>
  <c r="W104" i="860" s="1"/>
  <c r="AA103" i="860"/>
  <c r="AA104" i="860" s="1"/>
  <c r="AE103" i="860"/>
  <c r="AE104" i="860" s="1"/>
  <c r="AI103" i="860"/>
  <c r="AI104" i="860" s="1"/>
  <c r="AM103" i="860"/>
  <c r="AM104" i="860" s="1"/>
  <c r="AQ103" i="860"/>
  <c r="AQ104" i="860" s="1"/>
  <c r="S117" i="860"/>
  <c r="W117" i="860"/>
  <c r="AA117" i="860"/>
  <c r="AI117" i="860"/>
  <c r="AM117" i="860"/>
  <c r="AQ117" i="860"/>
  <c r="E108" i="860"/>
  <c r="U108" i="860"/>
  <c r="U111" i="860" s="1"/>
  <c r="AK108" i="860"/>
  <c r="M109" i="860"/>
  <c r="AC109" i="860"/>
  <c r="AK110" i="860"/>
  <c r="AI110" i="859"/>
  <c r="R103" i="859"/>
  <c r="O99" i="859"/>
  <c r="O103" i="859" s="1"/>
  <c r="Z103" i="859"/>
  <c r="Z104" i="859" s="1"/>
  <c r="AH103" i="859"/>
  <c r="AP103" i="859"/>
  <c r="O107" i="859"/>
  <c r="S108" i="859"/>
  <c r="H93" i="859"/>
  <c r="H101" i="859" s="1"/>
  <c r="P93" i="859"/>
  <c r="P101" i="859" s="1"/>
  <c r="G99" i="859"/>
  <c r="G103" i="859" s="1"/>
  <c r="V117" i="859"/>
  <c r="Z117" i="859"/>
  <c r="AD117" i="859"/>
  <c r="AH117" i="859"/>
  <c r="AL117" i="859"/>
  <c r="AP117" i="859"/>
  <c r="G107" i="859"/>
  <c r="S110" i="859"/>
  <c r="T123" i="859"/>
  <c r="X123" i="859"/>
  <c r="AB123" i="859"/>
  <c r="AF123" i="859"/>
  <c r="AJ123" i="859"/>
  <c r="AN123" i="859"/>
  <c r="AR123" i="859"/>
  <c r="V103" i="859"/>
  <c r="AD103" i="859"/>
  <c r="AD111" i="859" s="1"/>
  <c r="AL103" i="859"/>
  <c r="G93" i="859"/>
  <c r="G101" i="859" s="1"/>
  <c r="O93" i="859"/>
  <c r="O101" i="859" s="1"/>
  <c r="U104" i="859"/>
  <c r="Y104" i="859"/>
  <c r="AC104" i="859"/>
  <c r="AG104" i="859"/>
  <c r="AK104" i="859"/>
  <c r="AK113" i="859" s="1"/>
  <c r="AO104" i="859"/>
  <c r="S99" i="859"/>
  <c r="S103" i="859" s="1"/>
  <c r="W103" i="859"/>
  <c r="AA103" i="859"/>
  <c r="AA111" i="859" s="1"/>
  <c r="AE103" i="859"/>
  <c r="AI103" i="859"/>
  <c r="AM103" i="859"/>
  <c r="AM111" i="859" s="1"/>
  <c r="AQ103" i="859"/>
  <c r="AQ104" i="859" s="1"/>
  <c r="U117" i="859"/>
  <c r="Y117" i="859"/>
  <c r="AC117" i="859"/>
  <c r="AG117" i="859"/>
  <c r="AK117" i="859"/>
  <c r="AO117" i="859"/>
  <c r="AC108" i="859"/>
  <c r="K109" i="859"/>
  <c r="AQ109" i="859"/>
  <c r="W123" i="859"/>
  <c r="AA123" i="859"/>
  <c r="AE123" i="859"/>
  <c r="AI123" i="859"/>
  <c r="AM123" i="859"/>
  <c r="AQ123" i="859"/>
  <c r="Q93" i="857"/>
  <c r="Q101" i="857" s="1"/>
  <c r="P93" i="857"/>
  <c r="P101" i="857" s="1"/>
  <c r="L93" i="857"/>
  <c r="L101" i="857" s="1"/>
  <c r="H93" i="857"/>
  <c r="H101" i="857" s="1"/>
  <c r="AG104" i="857"/>
  <c r="U103" i="857"/>
  <c r="Q103" i="857"/>
  <c r="I95" i="857"/>
  <c r="I102" i="857" s="1"/>
  <c r="N95" i="857"/>
  <c r="N102" i="857" s="1"/>
  <c r="W103" i="857"/>
  <c r="W104" i="857" s="1"/>
  <c r="AE103" i="857"/>
  <c r="AM103" i="857"/>
  <c r="W117" i="857"/>
  <c r="AA117" i="857"/>
  <c r="AE117" i="857"/>
  <c r="AI117" i="857"/>
  <c r="AM117" i="857"/>
  <c r="AQ117" i="857"/>
  <c r="AK103" i="857"/>
  <c r="AK104" i="857" s="1"/>
  <c r="G107" i="857"/>
  <c r="H95" i="857"/>
  <c r="H102" i="857" s="1"/>
  <c r="M95" i="857"/>
  <c r="M102" i="857" s="1"/>
  <c r="R95" i="857"/>
  <c r="R102" i="857" s="1"/>
  <c r="V103" i="857"/>
  <c r="V104" i="857" s="1"/>
  <c r="Z103" i="857"/>
  <c r="Z104" i="857" s="1"/>
  <c r="AD103" i="857"/>
  <c r="AD104" i="857" s="1"/>
  <c r="AH103" i="857"/>
  <c r="AH104" i="857" s="1"/>
  <c r="AL103" i="857"/>
  <c r="AL104" i="857" s="1"/>
  <c r="AP103" i="857"/>
  <c r="AP104" i="857" s="1"/>
  <c r="U117" i="856"/>
  <c r="Y117" i="856"/>
  <c r="AC117" i="856"/>
  <c r="AG117" i="856"/>
  <c r="AK117" i="856"/>
  <c r="AO117" i="856"/>
  <c r="AJ108" i="856"/>
  <c r="Z109" i="856"/>
  <c r="R103" i="856"/>
  <c r="V104" i="856"/>
  <c r="T103" i="856"/>
  <c r="T104" i="856" s="1"/>
  <c r="X103" i="856"/>
  <c r="X104" i="856" s="1"/>
  <c r="AB103" i="856"/>
  <c r="AF103" i="856"/>
  <c r="AF104" i="856" s="1"/>
  <c r="AJ103" i="856"/>
  <c r="AJ104" i="856" s="1"/>
  <c r="AN103" i="856"/>
  <c r="AN104" i="856" s="1"/>
  <c r="AR103" i="856"/>
  <c r="Z108" i="856"/>
  <c r="R109" i="856"/>
  <c r="AF110" i="856"/>
  <c r="T117" i="855"/>
  <c r="X117" i="855"/>
  <c r="AB117" i="855"/>
  <c r="AF117" i="855"/>
  <c r="AJ117" i="855"/>
  <c r="AN117" i="855"/>
  <c r="AR117" i="855"/>
  <c r="T123" i="855"/>
  <c r="X123" i="855"/>
  <c r="AB123" i="855"/>
  <c r="AF123" i="855"/>
  <c r="AJ123" i="855"/>
  <c r="AN123" i="855"/>
  <c r="AR123" i="855"/>
  <c r="AD108" i="854"/>
  <c r="N110" i="854"/>
  <c r="F109" i="854"/>
  <c r="AL109" i="854"/>
  <c r="T123" i="854"/>
  <c r="X123" i="854"/>
  <c r="AB123" i="854"/>
  <c r="AF123" i="854"/>
  <c r="AJ123" i="854"/>
  <c r="AN123" i="854"/>
  <c r="AR123" i="854"/>
  <c r="V109" i="854"/>
  <c r="AL108" i="854"/>
  <c r="AD109" i="854"/>
  <c r="S103" i="853"/>
  <c r="AI103" i="853"/>
  <c r="AI104" i="853" s="1"/>
  <c r="V123" i="853"/>
  <c r="Z123" i="853"/>
  <c r="AD123" i="853"/>
  <c r="AH123" i="853"/>
  <c r="AL123" i="853"/>
  <c r="AP123" i="853"/>
  <c r="S99" i="852"/>
  <c r="S103" i="852" s="1"/>
  <c r="AM103" i="852"/>
  <c r="D135" i="852"/>
  <c r="AC104" i="852"/>
  <c r="E95" i="852"/>
  <c r="E102" i="852" s="1"/>
  <c r="G99" i="852"/>
  <c r="G103" i="852" s="1"/>
  <c r="O99" i="852"/>
  <c r="O103" i="852" s="1"/>
  <c r="U103" i="852"/>
  <c r="U104" i="852" s="1"/>
  <c r="Y103" i="852"/>
  <c r="AG103" i="852"/>
  <c r="AK103" i="852"/>
  <c r="AO103" i="852"/>
  <c r="AO104" i="852" s="1"/>
  <c r="M107" i="852"/>
  <c r="K108" i="852"/>
  <c r="AA108" i="852"/>
  <c r="AQ108" i="852"/>
  <c r="S109" i="852"/>
  <c r="AI109" i="852"/>
  <c r="W123" i="852"/>
  <c r="AA123" i="852"/>
  <c r="AE123" i="852"/>
  <c r="AI123" i="852"/>
  <c r="AM123" i="852"/>
  <c r="AQ123" i="852"/>
  <c r="K99" i="852"/>
  <c r="K103" i="852" s="1"/>
  <c r="W103" i="852"/>
  <c r="AA103" i="852"/>
  <c r="AA111" i="852" s="1"/>
  <c r="AE103" i="852"/>
  <c r="AI103" i="852"/>
  <c r="AI111" i="852" s="1"/>
  <c r="AQ103" i="852"/>
  <c r="M104" i="852"/>
  <c r="M129" i="852" s="1"/>
  <c r="E99" i="852"/>
  <c r="E103" i="852" s="1"/>
  <c r="M99" i="852"/>
  <c r="M103" i="852" s="1"/>
  <c r="T103" i="852"/>
  <c r="T104" i="852" s="1"/>
  <c r="X103" i="852"/>
  <c r="X104" i="852" s="1"/>
  <c r="AB103" i="852"/>
  <c r="AF103" i="852"/>
  <c r="AJ103" i="852"/>
  <c r="AJ104" i="852" s="1"/>
  <c r="AN103" i="852"/>
  <c r="AN104" i="852" s="1"/>
  <c r="AR103" i="852"/>
  <c r="I107" i="852"/>
  <c r="G108" i="852"/>
  <c r="W108" i="852"/>
  <c r="AM108" i="852"/>
  <c r="O109" i="852"/>
  <c r="AE109" i="852"/>
  <c r="G110" i="852"/>
  <c r="O99" i="851"/>
  <c r="O103" i="851" s="1"/>
  <c r="AK111" i="851"/>
  <c r="M108" i="851"/>
  <c r="E109" i="851"/>
  <c r="U109" i="851"/>
  <c r="U110" i="851"/>
  <c r="O104" i="851"/>
  <c r="I93" i="851"/>
  <c r="I101" i="851" s="1"/>
  <c r="Q99" i="851"/>
  <c r="Q103" i="851" s="1"/>
  <c r="Z103" i="851"/>
  <c r="AH103" i="851"/>
  <c r="AP103" i="851"/>
  <c r="I109" i="851"/>
  <c r="AO109" i="851"/>
  <c r="S93" i="851"/>
  <c r="S101" i="851" s="1"/>
  <c r="E99" i="851"/>
  <c r="E103" i="851" s="1"/>
  <c r="M99" i="851"/>
  <c r="M103" i="851" s="1"/>
  <c r="T103" i="851"/>
  <c r="X103" i="851"/>
  <c r="AB103" i="851"/>
  <c r="AF103" i="851"/>
  <c r="AJ103" i="851"/>
  <c r="AN103" i="851"/>
  <c r="AR103" i="851"/>
  <c r="W117" i="851"/>
  <c r="AA117" i="851"/>
  <c r="AE117" i="851"/>
  <c r="AI117" i="851"/>
  <c r="AM117" i="851"/>
  <c r="AQ117" i="851"/>
  <c r="M107" i="851"/>
  <c r="I108" i="851"/>
  <c r="Y108" i="851"/>
  <c r="AO108" i="851"/>
  <c r="Q109" i="851"/>
  <c r="AG109" i="851"/>
  <c r="T123" i="851"/>
  <c r="X123" i="851"/>
  <c r="AB123" i="851"/>
  <c r="AF123" i="851"/>
  <c r="AJ123" i="851"/>
  <c r="AN123" i="851"/>
  <c r="AR123" i="851"/>
  <c r="G99" i="851"/>
  <c r="G103" i="851" s="1"/>
  <c r="Q107" i="851"/>
  <c r="AC108" i="851"/>
  <c r="AC111" i="851" s="1"/>
  <c r="AK109" i="851"/>
  <c r="I99" i="851"/>
  <c r="I103" i="851" s="1"/>
  <c r="V103" i="851"/>
  <c r="V104" i="851" s="1"/>
  <c r="AD103" i="851"/>
  <c r="AD104" i="851" s="1"/>
  <c r="AL103" i="851"/>
  <c r="E107" i="851"/>
  <c r="Q108" i="851"/>
  <c r="AG108" i="851"/>
  <c r="AG111" i="851" s="1"/>
  <c r="Y109" i="851"/>
  <c r="D135" i="851"/>
  <c r="M93" i="851"/>
  <c r="M101" i="851" s="1"/>
  <c r="K99" i="851"/>
  <c r="K103" i="851" s="1"/>
  <c r="S99" i="851"/>
  <c r="S103" i="851" s="1"/>
  <c r="W103" i="851"/>
  <c r="W104" i="851" s="1"/>
  <c r="AA103" i="851"/>
  <c r="AA104" i="851" s="1"/>
  <c r="AE103" i="851"/>
  <c r="AE104" i="851" s="1"/>
  <c r="AI103" i="851"/>
  <c r="AI104" i="851" s="1"/>
  <c r="AM103" i="851"/>
  <c r="AM104" i="851" s="1"/>
  <c r="AQ103" i="851"/>
  <c r="AQ104" i="851" s="1"/>
  <c r="I107" i="851"/>
  <c r="E108" i="851"/>
  <c r="AK108" i="851"/>
  <c r="M109" i="851"/>
  <c r="AC109" i="851"/>
  <c r="X104" i="850"/>
  <c r="P93" i="850"/>
  <c r="P101" i="850" s="1"/>
  <c r="R109" i="850"/>
  <c r="W103" i="850"/>
  <c r="AE103" i="850"/>
  <c r="AM103" i="850"/>
  <c r="AM104" i="850" s="1"/>
  <c r="Z109" i="850"/>
  <c r="F95" i="850"/>
  <c r="F102" i="850" s="1"/>
  <c r="N95" i="850"/>
  <c r="N102" i="850" s="1"/>
  <c r="T103" i="850"/>
  <c r="AB103" i="850"/>
  <c r="AJ103" i="850"/>
  <c r="AJ104" i="850" s="1"/>
  <c r="AR103" i="850"/>
  <c r="AR104" i="850" s="1"/>
  <c r="J108" i="850"/>
  <c r="AH109" i="850"/>
  <c r="W104" i="850"/>
  <c r="W114" i="850" s="1"/>
  <c r="AE104" i="850"/>
  <c r="AP111" i="850"/>
  <c r="Z108" i="850"/>
  <c r="Z111" i="850" s="1"/>
  <c r="W111" i="850"/>
  <c r="L95" i="850"/>
  <c r="L102" i="850" s="1"/>
  <c r="AA103" i="850"/>
  <c r="AA104" i="850" s="1"/>
  <c r="AI103" i="850"/>
  <c r="AI104" i="850" s="1"/>
  <c r="AQ103" i="850"/>
  <c r="AQ104" i="850" s="1"/>
  <c r="AH108" i="850"/>
  <c r="H95" i="850"/>
  <c r="H102" i="850" s="1"/>
  <c r="P95" i="850"/>
  <c r="P102" i="850" s="1"/>
  <c r="U103" i="850"/>
  <c r="U104" i="850" s="1"/>
  <c r="Y103" i="850"/>
  <c r="Y104" i="850" s="1"/>
  <c r="AC103" i="850"/>
  <c r="AC104" i="850" s="1"/>
  <c r="AG103" i="850"/>
  <c r="AG104" i="850" s="1"/>
  <c r="AK103" i="850"/>
  <c r="AK104" i="850" s="1"/>
  <c r="AO103" i="850"/>
  <c r="AO104" i="850" s="1"/>
  <c r="R108" i="850"/>
  <c r="J109" i="850"/>
  <c r="W123" i="850"/>
  <c r="AA123" i="850"/>
  <c r="AE123" i="850"/>
  <c r="AI123" i="850"/>
  <c r="AM123" i="850"/>
  <c r="AQ123" i="850"/>
  <c r="H99" i="849"/>
  <c r="H103" i="849" s="1"/>
  <c r="L99" i="849"/>
  <c r="L103" i="849" s="1"/>
  <c r="AK103" i="849"/>
  <c r="AK104" i="849" s="1"/>
  <c r="O107" i="849"/>
  <c r="P107" i="849"/>
  <c r="AF107" i="849"/>
  <c r="E95" i="849"/>
  <c r="E102" i="849" s="1"/>
  <c r="M95" i="849"/>
  <c r="M102" i="849" s="1"/>
  <c r="U95" i="849"/>
  <c r="U102" i="849" s="1"/>
  <c r="AC95" i="849"/>
  <c r="AC102" i="849" s="1"/>
  <c r="AN103" i="849"/>
  <c r="AN111" i="849" s="1"/>
  <c r="T99" i="849"/>
  <c r="T103" i="849" s="1"/>
  <c r="AI103" i="849"/>
  <c r="AM103" i="849"/>
  <c r="AQ103" i="849"/>
  <c r="H107" i="849"/>
  <c r="T107" i="849"/>
  <c r="W108" i="849"/>
  <c r="AM108" i="849"/>
  <c r="G110" i="849"/>
  <c r="AI123" i="849"/>
  <c r="AM123" i="849"/>
  <c r="AQ123" i="849"/>
  <c r="X99" i="849"/>
  <c r="X103" i="849" s="1"/>
  <c r="X111" i="849" s="1"/>
  <c r="AB99" i="849"/>
  <c r="AB103" i="849" s="1"/>
  <c r="AO103" i="849"/>
  <c r="AO104" i="849" s="1"/>
  <c r="W107" i="849"/>
  <c r="L95" i="849"/>
  <c r="L102" i="849" s="1"/>
  <c r="T95" i="849"/>
  <c r="T102" i="849" s="1"/>
  <c r="AB95" i="849"/>
  <c r="AB102" i="849" s="1"/>
  <c r="P99" i="849"/>
  <c r="P103" i="849" s="1"/>
  <c r="AF99" i="849"/>
  <c r="AF103" i="849" s="1"/>
  <c r="AL103" i="849"/>
  <c r="AP103" i="849"/>
  <c r="AP104" i="849" s="1"/>
  <c r="P108" i="849"/>
  <c r="AF108" i="849"/>
  <c r="P110" i="849"/>
  <c r="AF110" i="849"/>
  <c r="I93" i="848"/>
  <c r="I101" i="848" s="1"/>
  <c r="M93" i="848"/>
  <c r="M101" i="848" s="1"/>
  <c r="Z104" i="848"/>
  <c r="P95" i="848"/>
  <c r="P102" i="848" s="1"/>
  <c r="E93" i="848"/>
  <c r="E101" i="848" s="1"/>
  <c r="T104" i="848"/>
  <c r="X104" i="848"/>
  <c r="AF104" i="848"/>
  <c r="AJ104" i="848"/>
  <c r="AN104" i="848"/>
  <c r="L95" i="848"/>
  <c r="L102" i="848" s="1"/>
  <c r="AB103" i="848"/>
  <c r="AB111" i="848" s="1"/>
  <c r="AR103" i="848"/>
  <c r="AR104" i="848" s="1"/>
  <c r="W103" i="848"/>
  <c r="AA103" i="848"/>
  <c r="AA104" i="848" s="1"/>
  <c r="AE103" i="848"/>
  <c r="AE111" i="848" s="1"/>
  <c r="AI103" i="848"/>
  <c r="AM103" i="848"/>
  <c r="AQ103" i="848"/>
  <c r="AQ104" i="848" s="1"/>
  <c r="P107" i="848"/>
  <c r="P108" i="848"/>
  <c r="AF108" i="848"/>
  <c r="H109" i="848"/>
  <c r="X109" i="848"/>
  <c r="AO109" i="848"/>
  <c r="T123" i="848"/>
  <c r="X123" i="848"/>
  <c r="AB123" i="848"/>
  <c r="AF123" i="848"/>
  <c r="AJ123" i="848"/>
  <c r="AN123" i="848"/>
  <c r="AR123" i="848"/>
  <c r="H95" i="848"/>
  <c r="H102" i="848" s="1"/>
  <c r="W104" i="848"/>
  <c r="AI104" i="848"/>
  <c r="AM104" i="848"/>
  <c r="I95" i="848"/>
  <c r="I102" i="848" s="1"/>
  <c r="Q95" i="848"/>
  <c r="Q102" i="848" s="1"/>
  <c r="V103" i="848"/>
  <c r="V104" i="848" s="1"/>
  <c r="Z103" i="848"/>
  <c r="AD103" i="848"/>
  <c r="AD104" i="848" s="1"/>
  <c r="AH103" i="848"/>
  <c r="AL103" i="848"/>
  <c r="AL104" i="848" s="1"/>
  <c r="AP103" i="848"/>
  <c r="AP104" i="848" s="1"/>
  <c r="L107" i="848"/>
  <c r="L108" i="848"/>
  <c r="AB108" i="848"/>
  <c r="AR108" i="848"/>
  <c r="Z123" i="848"/>
  <c r="AH123" i="848"/>
  <c r="AP123" i="848"/>
  <c r="K99" i="847"/>
  <c r="K103" i="847" s="1"/>
  <c r="F99" i="847"/>
  <c r="F103" i="847" s="1"/>
  <c r="U108" i="847"/>
  <c r="M109" i="847"/>
  <c r="AN110" i="847"/>
  <c r="P120" i="847"/>
  <c r="I107" i="847"/>
  <c r="F95" i="847"/>
  <c r="F102" i="847" s="1"/>
  <c r="G99" i="847"/>
  <c r="G103" i="847" s="1"/>
  <c r="O99" i="847"/>
  <c r="O103" i="847" s="1"/>
  <c r="T103" i="847"/>
  <c r="T104" i="847" s="1"/>
  <c r="X103" i="847"/>
  <c r="X104" i="847" s="1"/>
  <c r="AB103" i="847"/>
  <c r="AB104" i="847" s="1"/>
  <c r="AF103" i="847"/>
  <c r="AJ103" i="847"/>
  <c r="AJ104" i="847" s="1"/>
  <c r="AN103" i="847"/>
  <c r="AR103" i="847"/>
  <c r="AR104" i="847" s="1"/>
  <c r="AC108" i="847"/>
  <c r="U109" i="847"/>
  <c r="AN104" i="847"/>
  <c r="N99" i="847"/>
  <c r="N103" i="847" s="1"/>
  <c r="T123" i="847"/>
  <c r="AJ123" i="847"/>
  <c r="D135" i="847"/>
  <c r="J95" i="847"/>
  <c r="J102" i="847" s="1"/>
  <c r="J99" i="847"/>
  <c r="J103" i="847" s="1"/>
  <c r="Q103" i="847"/>
  <c r="Q104" i="847" s="1"/>
  <c r="U103" i="847"/>
  <c r="U104" i="847" s="1"/>
  <c r="Y103" i="847"/>
  <c r="AC103" i="847"/>
  <c r="AG103" i="847"/>
  <c r="AG104" i="847" s="1"/>
  <c r="AK103" i="847"/>
  <c r="AK111" i="847" s="1"/>
  <c r="AO103" i="847"/>
  <c r="E108" i="847"/>
  <c r="AC109" i="847"/>
  <c r="H93" i="846"/>
  <c r="H101" i="846" s="1"/>
  <c r="P93" i="846"/>
  <c r="P101" i="846" s="1"/>
  <c r="F107" i="846"/>
  <c r="V108" i="846"/>
  <c r="AD109" i="846"/>
  <c r="K93" i="846"/>
  <c r="K101" i="846" s="1"/>
  <c r="V117" i="846"/>
  <c r="AD117" i="846"/>
  <c r="AL117" i="846"/>
  <c r="N107" i="846"/>
  <c r="R103" i="846"/>
  <c r="L93" i="846"/>
  <c r="L101" i="846" s="1"/>
  <c r="O99" i="846"/>
  <c r="O103" i="846" s="1"/>
  <c r="AD103" i="846"/>
  <c r="AH103" i="846"/>
  <c r="AH104" i="846" s="1"/>
  <c r="W117" i="846"/>
  <c r="AA117" i="846"/>
  <c r="AE117" i="846"/>
  <c r="AI117" i="846"/>
  <c r="AM117" i="846"/>
  <c r="AQ117" i="846"/>
  <c r="N108" i="846"/>
  <c r="AD108" i="846"/>
  <c r="F109" i="846"/>
  <c r="V109" i="846"/>
  <c r="AL109" i="846"/>
  <c r="F108" i="846"/>
  <c r="AL108" i="846"/>
  <c r="N109" i="846"/>
  <c r="S93" i="846"/>
  <c r="S101" i="846" s="1"/>
  <c r="AC103" i="846"/>
  <c r="AC111" i="846" s="1"/>
  <c r="Z117" i="846"/>
  <c r="AH117" i="846"/>
  <c r="AP117" i="846"/>
  <c r="E107" i="846"/>
  <c r="M107" i="846"/>
  <c r="G93" i="846"/>
  <c r="G101" i="846" s="1"/>
  <c r="O93" i="846"/>
  <c r="O101" i="846" s="1"/>
  <c r="U104" i="846"/>
  <c r="Y104" i="846"/>
  <c r="AG104" i="846"/>
  <c r="AK104" i="846"/>
  <c r="AO104" i="846"/>
  <c r="S99" i="846"/>
  <c r="E108" i="846"/>
  <c r="U108" i="846"/>
  <c r="AK108" i="846"/>
  <c r="AK111" i="846" s="1"/>
  <c r="AK113" i="846" s="1"/>
  <c r="M109" i="846"/>
  <c r="AC109" i="846"/>
  <c r="E110" i="846"/>
  <c r="U123" i="846"/>
  <c r="Y123" i="846"/>
  <c r="AC123" i="846"/>
  <c r="AG123" i="846"/>
  <c r="AK123" i="846"/>
  <c r="AO123" i="846"/>
  <c r="P97" i="845"/>
  <c r="P104" i="845" s="1"/>
  <c r="O111" i="845"/>
  <c r="L105" i="845"/>
  <c r="M109" i="845"/>
  <c r="D93" i="845"/>
  <c r="AD119" i="845"/>
  <c r="X110" i="845"/>
  <c r="X113" i="845" s="1"/>
  <c r="AN111" i="845"/>
  <c r="L110" i="845"/>
  <c r="AE111" i="845"/>
  <c r="AJ105" i="845"/>
  <c r="M97" i="845"/>
  <c r="M104" i="845" s="1"/>
  <c r="V119" i="845"/>
  <c r="AL119" i="845"/>
  <c r="H110" i="845"/>
  <c r="AA111" i="845"/>
  <c r="AF112" i="845"/>
  <c r="AB105" i="845"/>
  <c r="AB106" i="845" s="1"/>
  <c r="AB116" i="845" s="1"/>
  <c r="AR105" i="845"/>
  <c r="AR106" i="845" s="1"/>
  <c r="AR115" i="845" s="1"/>
  <c r="H97" i="845"/>
  <c r="H104" i="845" s="1"/>
  <c r="H109" i="845"/>
  <c r="AB110" i="845"/>
  <c r="P111" i="845"/>
  <c r="P112" i="845"/>
  <c r="W105" i="845"/>
  <c r="AE105" i="845"/>
  <c r="AE106" i="845" s="1"/>
  <c r="AM105" i="845"/>
  <c r="AM106" i="845" s="1"/>
  <c r="E95" i="845"/>
  <c r="E103" i="845" s="1"/>
  <c r="X105" i="845"/>
  <c r="X106" i="845" s="1"/>
  <c r="AF105" i="845"/>
  <c r="AF113" i="845" s="1"/>
  <c r="Z119" i="845"/>
  <c r="AP119" i="845"/>
  <c r="AK112" i="845"/>
  <c r="D139" i="845"/>
  <c r="D140" i="845" s="1"/>
  <c r="M95" i="845"/>
  <c r="M103" i="845" s="1"/>
  <c r="L97" i="845"/>
  <c r="L104" i="845" s="1"/>
  <c r="R105" i="845"/>
  <c r="V105" i="845"/>
  <c r="V106" i="845" s="1"/>
  <c r="Z105" i="845"/>
  <c r="Z106" i="845" s="1"/>
  <c r="AD105" i="845"/>
  <c r="AH105" i="845"/>
  <c r="AH106" i="845" s="1"/>
  <c r="AL105" i="845"/>
  <c r="AL106" i="845" s="1"/>
  <c r="AP105" i="845"/>
  <c r="G110" i="845"/>
  <c r="W110" i="845"/>
  <c r="K111" i="845"/>
  <c r="AK111" i="845"/>
  <c r="M112" i="845"/>
  <c r="S105" i="845"/>
  <c r="S106" i="845" s="1"/>
  <c r="AA105" i="845"/>
  <c r="AI105" i="845"/>
  <c r="AQ105" i="845"/>
  <c r="AQ106" i="845" s="1"/>
  <c r="R106" i="845"/>
  <c r="AP106" i="845"/>
  <c r="T105" i="845"/>
  <c r="T106" i="845" s="1"/>
  <c r="AN105" i="845"/>
  <c r="R119" i="845"/>
  <c r="AH119" i="845"/>
  <c r="I97" i="845"/>
  <c r="I104" i="845" s="1"/>
  <c r="Q105" i="845"/>
  <c r="Q106" i="845" s="1"/>
  <c r="U105" i="845"/>
  <c r="U106" i="845" s="1"/>
  <c r="Y105" i="845"/>
  <c r="Y106" i="845" s="1"/>
  <c r="AC105" i="845"/>
  <c r="AG105" i="845"/>
  <c r="AG106" i="845" s="1"/>
  <c r="AK105" i="845"/>
  <c r="AK113" i="845" s="1"/>
  <c r="AO105" i="845"/>
  <c r="AO106" i="845" s="1"/>
  <c r="S119" i="845"/>
  <c r="W119" i="845"/>
  <c r="AA119" i="845"/>
  <c r="AE119" i="845"/>
  <c r="AI119" i="845"/>
  <c r="AM119" i="845"/>
  <c r="AQ119" i="845"/>
  <c r="O109" i="845"/>
  <c r="S110" i="845"/>
  <c r="AR110" i="845"/>
  <c r="T111" i="845"/>
  <c r="AF111" i="845"/>
  <c r="H112" i="845"/>
  <c r="X112" i="845"/>
  <c r="S125" i="845"/>
  <c r="W125" i="845"/>
  <c r="AE125" i="845"/>
  <c r="AI125" i="845"/>
  <c r="AM125" i="845"/>
  <c r="G56" i="673"/>
  <c r="G57" i="673"/>
  <c r="G58" i="673"/>
  <c r="G59" i="673"/>
  <c r="G60" i="673"/>
  <c r="G61" i="673"/>
  <c r="N108" i="855"/>
  <c r="F109" i="855"/>
  <c r="AL109" i="855"/>
  <c r="N109" i="855"/>
  <c r="AD117" i="855"/>
  <c r="F108" i="855"/>
  <c r="AL108" i="855"/>
  <c r="AD109" i="855"/>
  <c r="W123" i="855"/>
  <c r="AA123" i="855"/>
  <c r="AE123" i="855"/>
  <c r="AI123" i="855"/>
  <c r="AM123" i="855"/>
  <c r="AQ123" i="855"/>
  <c r="V108" i="855"/>
  <c r="AD103" i="855"/>
  <c r="AD104" i="855" s="1"/>
  <c r="AH103" i="855"/>
  <c r="AH104" i="855" s="1"/>
  <c r="AD108" i="855"/>
  <c r="V109" i="855"/>
  <c r="AC104" i="855"/>
  <c r="W104" i="855"/>
  <c r="AI104" i="855"/>
  <c r="AM104" i="855"/>
  <c r="I95" i="855"/>
  <c r="I102" i="855" s="1"/>
  <c r="Q95" i="855"/>
  <c r="Q102" i="855" s="1"/>
  <c r="V103" i="855"/>
  <c r="Z103" i="855"/>
  <c r="Z104" i="855" s="1"/>
  <c r="AL103" i="855"/>
  <c r="AL104" i="855" s="1"/>
  <c r="AP103" i="855"/>
  <c r="AP104" i="855" s="1"/>
  <c r="V123" i="855"/>
  <c r="Z123" i="855"/>
  <c r="AD123" i="855"/>
  <c r="AH123" i="855"/>
  <c r="AL123" i="855"/>
  <c r="AP123" i="855"/>
  <c r="F107" i="855"/>
  <c r="H95" i="855"/>
  <c r="H102" i="855" s="1"/>
  <c r="P95" i="855"/>
  <c r="P102" i="855" s="1"/>
  <c r="U103" i="855"/>
  <c r="U104" i="855" s="1"/>
  <c r="Y103" i="855"/>
  <c r="Y104" i="855" s="1"/>
  <c r="AG103" i="855"/>
  <c r="AK103" i="855"/>
  <c r="AO103" i="855"/>
  <c r="AO123" i="855"/>
  <c r="AL104" i="856"/>
  <c r="AR109" i="856"/>
  <c r="T110" i="856"/>
  <c r="R108" i="856"/>
  <c r="AH108" i="856"/>
  <c r="J109" i="856"/>
  <c r="AJ109" i="856"/>
  <c r="L110" i="856"/>
  <c r="AB110" i="856"/>
  <c r="AR110" i="856"/>
  <c r="R111" i="856"/>
  <c r="AB109" i="856"/>
  <c r="AH111" i="856"/>
  <c r="AH109" i="856"/>
  <c r="H110" i="856"/>
  <c r="X110" i="856"/>
  <c r="AN110" i="856"/>
  <c r="P93" i="856"/>
  <c r="P101" i="856" s="1"/>
  <c r="P106" i="856" s="1"/>
  <c r="J107" i="856"/>
  <c r="F93" i="856"/>
  <c r="F101" i="856" s="1"/>
  <c r="AB104" i="856"/>
  <c r="AR104" i="856"/>
  <c r="I95" i="856"/>
  <c r="I102" i="856" s="1"/>
  <c r="N95" i="856"/>
  <c r="N102" i="856" s="1"/>
  <c r="U103" i="856"/>
  <c r="U104" i="856" s="1"/>
  <c r="Y103" i="856"/>
  <c r="Y104" i="856" s="1"/>
  <c r="AC103" i="856"/>
  <c r="AG103" i="856"/>
  <c r="AK103" i="856"/>
  <c r="AO103" i="856"/>
  <c r="AO104" i="856" s="1"/>
  <c r="R107" i="856"/>
  <c r="V123" i="856"/>
  <c r="Z123" i="856"/>
  <c r="AD123" i="856"/>
  <c r="AH123" i="856"/>
  <c r="AL123" i="856"/>
  <c r="AP123" i="856"/>
  <c r="H93" i="856"/>
  <c r="H101" i="856" s="1"/>
  <c r="AC104" i="856"/>
  <c r="AG104" i="856"/>
  <c r="N93" i="856"/>
  <c r="N101" i="856" s="1"/>
  <c r="F95" i="856"/>
  <c r="F102" i="856" s="1"/>
  <c r="L95" i="856"/>
  <c r="L102" i="856" s="1"/>
  <c r="Q95" i="856"/>
  <c r="Q102" i="856" s="1"/>
  <c r="N103" i="856"/>
  <c r="W103" i="856"/>
  <c r="W104" i="856" s="1"/>
  <c r="AA103" i="856"/>
  <c r="AA104" i="856" s="1"/>
  <c r="AE103" i="856"/>
  <c r="AE104" i="856" s="1"/>
  <c r="AI103" i="856"/>
  <c r="AM103" i="856"/>
  <c r="AM104" i="856" s="1"/>
  <c r="AQ103" i="856"/>
  <c r="G107" i="856"/>
  <c r="T123" i="856"/>
  <c r="X123" i="856"/>
  <c r="AB123" i="856"/>
  <c r="AF123" i="856"/>
  <c r="AJ123" i="856"/>
  <c r="AN123" i="856"/>
  <c r="AR123" i="856"/>
  <c r="AL104" i="854"/>
  <c r="AD103" i="854"/>
  <c r="AD104" i="854" s="1"/>
  <c r="AL103" i="854"/>
  <c r="U103" i="854"/>
  <c r="U104" i="854" s="1"/>
  <c r="Y103" i="854"/>
  <c r="Y104" i="854" s="1"/>
  <c r="AC103" i="854"/>
  <c r="AC104" i="854" s="1"/>
  <c r="U117" i="854"/>
  <c r="Y117" i="854"/>
  <c r="AC117" i="854"/>
  <c r="AG117" i="854"/>
  <c r="AK117" i="854"/>
  <c r="AO117" i="854"/>
  <c r="AF117" i="854"/>
  <c r="R108" i="854"/>
  <c r="AH108" i="854"/>
  <c r="J109" i="854"/>
  <c r="Z109" i="854"/>
  <c r="AP109" i="854"/>
  <c r="W103" i="854"/>
  <c r="AA103" i="854"/>
  <c r="AA104" i="854" s="1"/>
  <c r="AE103" i="854"/>
  <c r="AE104" i="854" s="1"/>
  <c r="AI103" i="854"/>
  <c r="AM103" i="854"/>
  <c r="AQ103" i="854"/>
  <c r="AQ104" i="854" s="1"/>
  <c r="W117" i="854"/>
  <c r="AA117" i="854"/>
  <c r="AE117" i="854"/>
  <c r="AI117" i="854"/>
  <c r="AM117" i="854"/>
  <c r="AQ117" i="854"/>
  <c r="J108" i="854"/>
  <c r="Z108" i="854"/>
  <c r="AP108" i="854"/>
  <c r="R109" i="854"/>
  <c r="AH109" i="854"/>
  <c r="H95" i="854"/>
  <c r="H102" i="854" s="1"/>
  <c r="P95" i="854"/>
  <c r="P102" i="854" s="1"/>
  <c r="R103" i="854"/>
  <c r="W104" i="854"/>
  <c r="AM104" i="854"/>
  <c r="J95" i="854"/>
  <c r="J102" i="854" s="1"/>
  <c r="R95" i="854"/>
  <c r="R102" i="854" s="1"/>
  <c r="V103" i="854"/>
  <c r="Z103" i="854"/>
  <c r="AH103" i="854"/>
  <c r="AH111" i="854" s="1"/>
  <c r="AP103" i="854"/>
  <c r="V117" i="854"/>
  <c r="Z117" i="854"/>
  <c r="AD117" i="854"/>
  <c r="AH117" i="854"/>
  <c r="AL117" i="854"/>
  <c r="AP117" i="854"/>
  <c r="L95" i="854"/>
  <c r="L102" i="854" s="1"/>
  <c r="F95" i="854"/>
  <c r="F102" i="854" s="1"/>
  <c r="N95" i="854"/>
  <c r="N102" i="854" s="1"/>
  <c r="T103" i="854"/>
  <c r="X103" i="854"/>
  <c r="X104" i="854" s="1"/>
  <c r="AB103" i="854"/>
  <c r="AB104" i="854" s="1"/>
  <c r="AF103" i="854"/>
  <c r="AF104" i="854" s="1"/>
  <c r="AJ103" i="854"/>
  <c r="AN103" i="854"/>
  <c r="AN104" i="854" s="1"/>
  <c r="AR103" i="854"/>
  <c r="AR104" i="854" s="1"/>
  <c r="T117" i="854"/>
  <c r="X117" i="854"/>
  <c r="AB117" i="854"/>
  <c r="AJ117" i="854"/>
  <c r="AN117" i="854"/>
  <c r="AR117" i="854"/>
  <c r="T103" i="853"/>
  <c r="T104" i="853" s="1"/>
  <c r="X103" i="853"/>
  <c r="AB103" i="853"/>
  <c r="AB104" i="853" s="1"/>
  <c r="AF103" i="853"/>
  <c r="AJ103" i="853"/>
  <c r="AJ104" i="853" s="1"/>
  <c r="AN103" i="853"/>
  <c r="AR103" i="853"/>
  <c r="AR104" i="853" s="1"/>
  <c r="K103" i="853"/>
  <c r="AA103" i="853"/>
  <c r="AA104" i="853" s="1"/>
  <c r="AQ103" i="853"/>
  <c r="V103" i="853"/>
  <c r="V104" i="853" s="1"/>
  <c r="Z103" i="853"/>
  <c r="Z104" i="853" s="1"/>
  <c r="AD103" i="853"/>
  <c r="AD104" i="853" s="1"/>
  <c r="AH103" i="853"/>
  <c r="AH104" i="853" s="1"/>
  <c r="AL103" i="853"/>
  <c r="AL104" i="853" s="1"/>
  <c r="AP103" i="853"/>
  <c r="AP104" i="853" s="1"/>
  <c r="I103" i="853"/>
  <c r="I104" i="853" s="1"/>
  <c r="Q103" i="853"/>
  <c r="E108" i="853"/>
  <c r="AC109" i="853"/>
  <c r="W103" i="853"/>
  <c r="W104" i="853" s="1"/>
  <c r="AE103" i="853"/>
  <c r="AE104" i="853" s="1"/>
  <c r="AM103" i="853"/>
  <c r="AM104" i="853" s="1"/>
  <c r="M108" i="853"/>
  <c r="E109" i="853"/>
  <c r="U123" i="853"/>
  <c r="Y123" i="853"/>
  <c r="AC123" i="853"/>
  <c r="AG123" i="853"/>
  <c r="AK123" i="853"/>
  <c r="AO123" i="853"/>
  <c r="E103" i="853"/>
  <c r="M103" i="853"/>
  <c r="U108" i="853"/>
  <c r="M109" i="853"/>
  <c r="AQ104" i="853"/>
  <c r="G103" i="853"/>
  <c r="O103" i="853"/>
  <c r="U103" i="853"/>
  <c r="U104" i="853" s="1"/>
  <c r="Y103" i="853"/>
  <c r="Y104" i="853" s="1"/>
  <c r="AC103" i="853"/>
  <c r="AC104" i="853" s="1"/>
  <c r="AG103" i="853"/>
  <c r="AG104" i="853" s="1"/>
  <c r="AK103" i="853"/>
  <c r="AK111" i="853" s="1"/>
  <c r="AO103" i="853"/>
  <c r="AC108" i="853"/>
  <c r="U109" i="853"/>
  <c r="W123" i="853"/>
  <c r="AA123" i="853"/>
  <c r="AE123" i="853"/>
  <c r="AI123" i="853"/>
  <c r="AM123" i="853"/>
  <c r="AQ123" i="853"/>
  <c r="W123" i="857"/>
  <c r="AA123" i="857"/>
  <c r="AE123" i="857"/>
  <c r="AI123" i="857"/>
  <c r="AM123" i="857"/>
  <c r="AQ123" i="857"/>
  <c r="U123" i="857"/>
  <c r="Y123" i="857"/>
  <c r="AC123" i="857"/>
  <c r="AG123" i="857"/>
  <c r="AK123" i="857"/>
  <c r="AO123" i="857"/>
  <c r="U123" i="856"/>
  <c r="Y123" i="856"/>
  <c r="AC123" i="856"/>
  <c r="AG123" i="856"/>
  <c r="AK123" i="856"/>
  <c r="AO123" i="856"/>
  <c r="W123" i="856"/>
  <c r="AA123" i="856"/>
  <c r="AE123" i="856"/>
  <c r="AI123" i="856"/>
  <c r="AM123" i="856"/>
  <c r="AQ123" i="856"/>
  <c r="U123" i="854"/>
  <c r="Y123" i="854"/>
  <c r="AC123" i="854"/>
  <c r="AG123" i="854"/>
  <c r="AK123" i="854"/>
  <c r="AO123" i="854"/>
  <c r="W123" i="854"/>
  <c r="AA123" i="854"/>
  <c r="AE123" i="854"/>
  <c r="AI123" i="854"/>
  <c r="AM123" i="854"/>
  <c r="AQ123" i="854"/>
  <c r="Q93" i="853"/>
  <c r="Q101" i="853" s="1"/>
  <c r="U117" i="855"/>
  <c r="Y117" i="855"/>
  <c r="AC117" i="855"/>
  <c r="AG117" i="855"/>
  <c r="AK117" i="855"/>
  <c r="AO117" i="855"/>
  <c r="W117" i="855"/>
  <c r="AA117" i="855"/>
  <c r="AE117" i="855"/>
  <c r="AI117" i="855"/>
  <c r="AM117" i="855"/>
  <c r="AQ117" i="855"/>
  <c r="AH117" i="855"/>
  <c r="E93" i="882"/>
  <c r="E101" i="882" s="1"/>
  <c r="E104" i="882" s="1"/>
  <c r="E129" i="882" s="1"/>
  <c r="E95" i="882"/>
  <c r="E102" i="882" s="1"/>
  <c r="M95" i="882"/>
  <c r="M102" i="882" s="1"/>
  <c r="L93" i="882"/>
  <c r="L101" i="882" s="1"/>
  <c r="L95" i="882"/>
  <c r="L102" i="882" s="1"/>
  <c r="L106" i="882" s="1"/>
  <c r="L117" i="882" s="1"/>
  <c r="U123" i="882"/>
  <c r="Y123" i="882"/>
  <c r="AC123" i="882"/>
  <c r="AG123" i="882"/>
  <c r="AK123" i="882"/>
  <c r="AO123" i="882"/>
  <c r="H93" i="882"/>
  <c r="H101" i="882" s="1"/>
  <c r="P93" i="882"/>
  <c r="P101" i="882" s="1"/>
  <c r="H95" i="882"/>
  <c r="H102" i="882" s="1"/>
  <c r="P95" i="882"/>
  <c r="P102" i="882" s="1"/>
  <c r="T111" i="882"/>
  <c r="AB111" i="882"/>
  <c r="I93" i="882"/>
  <c r="I101" i="882" s="1"/>
  <c r="Q93" i="882"/>
  <c r="Q101" i="882" s="1"/>
  <c r="I95" i="882"/>
  <c r="I102" i="882" s="1"/>
  <c r="Q95" i="882"/>
  <c r="Q102" i="882" s="1"/>
  <c r="AA123" i="882"/>
  <c r="AE123" i="882"/>
  <c r="AI123" i="882"/>
  <c r="AQ123" i="882"/>
  <c r="Z123" i="882"/>
  <c r="AH123" i="882"/>
  <c r="AP123" i="882"/>
  <c r="L95" i="883"/>
  <c r="L102" i="883" s="1"/>
  <c r="W123" i="883"/>
  <c r="AA123" i="883"/>
  <c r="AE123" i="883"/>
  <c r="AI123" i="883"/>
  <c r="AM123" i="883"/>
  <c r="AQ123" i="883"/>
  <c r="W111" i="883"/>
  <c r="AM111" i="883"/>
  <c r="U123" i="883"/>
  <c r="Y123" i="883"/>
  <c r="AC123" i="883"/>
  <c r="AG123" i="883"/>
  <c r="AK123" i="883"/>
  <c r="AO123" i="883"/>
  <c r="AF123" i="883"/>
  <c r="G93" i="883"/>
  <c r="G101" i="883" s="1"/>
  <c r="L93" i="883"/>
  <c r="L101" i="883" s="1"/>
  <c r="H93" i="883"/>
  <c r="H101" i="883" s="1"/>
  <c r="M93" i="883"/>
  <c r="M101" i="883" s="1"/>
  <c r="E95" i="883"/>
  <c r="E102" i="883" s="1"/>
  <c r="M95" i="883"/>
  <c r="M102" i="883" s="1"/>
  <c r="Z117" i="883"/>
  <c r="AD117" i="883"/>
  <c r="AH117" i="883"/>
  <c r="AP117" i="883"/>
  <c r="V123" i="883"/>
  <c r="Z123" i="883"/>
  <c r="AD123" i="883"/>
  <c r="AH123" i="883"/>
  <c r="AL123" i="883"/>
  <c r="AP123" i="883"/>
  <c r="I93" i="883"/>
  <c r="I101" i="883" s="1"/>
  <c r="P93" i="883"/>
  <c r="P101" i="883" s="1"/>
  <c r="AD104" i="883"/>
  <c r="AH104" i="883"/>
  <c r="E93" i="883"/>
  <c r="E101" i="883" s="1"/>
  <c r="E106" i="883" s="1"/>
  <c r="K93" i="883"/>
  <c r="K101" i="883" s="1"/>
  <c r="Q93" i="883"/>
  <c r="Q101" i="883" s="1"/>
  <c r="I95" i="883"/>
  <c r="I102" i="883" s="1"/>
  <c r="Q95" i="883"/>
  <c r="Q102" i="883" s="1"/>
  <c r="T117" i="883"/>
  <c r="X117" i="883"/>
  <c r="AB117" i="883"/>
  <c r="AF117" i="883"/>
  <c r="AJ117" i="883"/>
  <c r="AN117" i="883"/>
  <c r="AR117" i="883"/>
  <c r="T123" i="883"/>
  <c r="AB123" i="883"/>
  <c r="AJ123" i="883"/>
  <c r="AR123" i="883"/>
  <c r="AK117" i="849"/>
  <c r="AO117" i="849"/>
  <c r="H93" i="849"/>
  <c r="H101" i="849" s="1"/>
  <c r="H104" i="849" s="1"/>
  <c r="P93" i="849"/>
  <c r="P101" i="849" s="1"/>
  <c r="AJ117" i="849"/>
  <c r="AN117" i="849"/>
  <c r="AR117" i="849"/>
  <c r="U104" i="901"/>
  <c r="Y104" i="901"/>
  <c r="Y114" i="901" s="1"/>
  <c r="AH111" i="901"/>
  <c r="V104" i="901"/>
  <c r="Z104" i="901"/>
  <c r="AH104" i="901"/>
  <c r="AP104" i="901"/>
  <c r="J93" i="901"/>
  <c r="J101" i="901" s="1"/>
  <c r="J104" i="901" s="1"/>
  <c r="E107" i="901"/>
  <c r="AD104" i="901"/>
  <c r="I107" i="901"/>
  <c r="D139" i="901"/>
  <c r="Q120" i="901"/>
  <c r="M120" i="901"/>
  <c r="I120" i="901"/>
  <c r="E120" i="901"/>
  <c r="P120" i="901"/>
  <c r="L120" i="901"/>
  <c r="H120" i="901"/>
  <c r="S120" i="901"/>
  <c r="K120" i="901"/>
  <c r="R120" i="901"/>
  <c r="J120" i="901"/>
  <c r="N120" i="901"/>
  <c r="D91" i="901"/>
  <c r="F120" i="901"/>
  <c r="G120" i="901"/>
  <c r="F110" i="901"/>
  <c r="F109" i="901"/>
  <c r="F108" i="901"/>
  <c r="F107" i="901"/>
  <c r="J110" i="901"/>
  <c r="J109" i="901"/>
  <c r="J108" i="901"/>
  <c r="J111" i="901" s="1"/>
  <c r="J107" i="901"/>
  <c r="N110" i="901"/>
  <c r="N109" i="901"/>
  <c r="N108" i="901"/>
  <c r="N107" i="901"/>
  <c r="R110" i="901"/>
  <c r="R108" i="901"/>
  <c r="R107" i="901"/>
  <c r="V110" i="901"/>
  <c r="V109" i="901"/>
  <c r="V108" i="901"/>
  <c r="V111" i="901" s="1"/>
  <c r="Z110" i="901"/>
  <c r="Z108" i="901"/>
  <c r="Z111" i="901" s="1"/>
  <c r="Z109" i="901"/>
  <c r="AD110" i="901"/>
  <c r="AD109" i="901"/>
  <c r="AD108" i="901"/>
  <c r="AD111" i="901" s="1"/>
  <c r="AD113" i="901" s="1"/>
  <c r="AH110" i="901"/>
  <c r="AH108" i="901"/>
  <c r="AL110" i="901"/>
  <c r="AL109" i="901"/>
  <c r="AL108" i="901"/>
  <c r="AL111" i="901" s="1"/>
  <c r="AP110" i="901"/>
  <c r="AP108" i="901"/>
  <c r="AP111" i="901" s="1"/>
  <c r="AP109" i="901"/>
  <c r="F93" i="901"/>
  <c r="F101" i="901" s="1"/>
  <c r="M107" i="901"/>
  <c r="R109" i="901"/>
  <c r="P93" i="901"/>
  <c r="P101" i="901" s="1"/>
  <c r="L93" i="901"/>
  <c r="L101" i="901" s="1"/>
  <c r="H93" i="901"/>
  <c r="H101" i="901" s="1"/>
  <c r="S93" i="901"/>
  <c r="S101" i="901" s="1"/>
  <c r="O93" i="901"/>
  <c r="O101" i="901" s="1"/>
  <c r="K93" i="901"/>
  <c r="K101" i="901" s="1"/>
  <c r="G93" i="901"/>
  <c r="G101" i="901" s="1"/>
  <c r="R93" i="901"/>
  <c r="R101" i="901" s="1"/>
  <c r="R104" i="901" s="1"/>
  <c r="E93" i="901"/>
  <c r="E101" i="901" s="1"/>
  <c r="M93" i="901"/>
  <c r="M101" i="901" s="1"/>
  <c r="AL104" i="901"/>
  <c r="G110" i="901"/>
  <c r="G109" i="901"/>
  <c r="G108" i="901"/>
  <c r="G107" i="901"/>
  <c r="K110" i="901"/>
  <c r="K109" i="901"/>
  <c r="K108" i="901"/>
  <c r="K107" i="901"/>
  <c r="O110" i="901"/>
  <c r="O109" i="901"/>
  <c r="O108" i="901"/>
  <c r="O107" i="901"/>
  <c r="S110" i="901"/>
  <c r="S109" i="901"/>
  <c r="S108" i="901"/>
  <c r="S107" i="901"/>
  <c r="W110" i="901"/>
  <c r="W109" i="901"/>
  <c r="W108" i="901"/>
  <c r="W111" i="901" s="1"/>
  <c r="AA110" i="901"/>
  <c r="AA109" i="901"/>
  <c r="AA108" i="901"/>
  <c r="AE110" i="901"/>
  <c r="AE109" i="901"/>
  <c r="AE108" i="901"/>
  <c r="AE111" i="901" s="1"/>
  <c r="AI110" i="901"/>
  <c r="AI109" i="901"/>
  <c r="AI108" i="901"/>
  <c r="AI111" i="901" s="1"/>
  <c r="AM110" i="901"/>
  <c r="AM109" i="901"/>
  <c r="AM108" i="901"/>
  <c r="AM111" i="901" s="1"/>
  <c r="AQ110" i="901"/>
  <c r="AQ109" i="901"/>
  <c r="AQ108" i="901"/>
  <c r="I93" i="901"/>
  <c r="I101" i="901" s="1"/>
  <c r="Q93" i="901"/>
  <c r="Q101" i="901" s="1"/>
  <c r="Q104" i="901" s="1"/>
  <c r="AF111" i="901"/>
  <c r="AH109" i="901"/>
  <c r="D135" i="901"/>
  <c r="G95" i="901"/>
  <c r="G102" i="901" s="1"/>
  <c r="K95" i="901"/>
  <c r="K102" i="901" s="1"/>
  <c r="O95" i="901"/>
  <c r="O102" i="901" s="1"/>
  <c r="S95" i="901"/>
  <c r="S102" i="901" s="1"/>
  <c r="G99" i="901"/>
  <c r="G103" i="901" s="1"/>
  <c r="G111" i="901" s="1"/>
  <c r="K99" i="901"/>
  <c r="K103" i="901" s="1"/>
  <c r="K111" i="901" s="1"/>
  <c r="O99" i="901"/>
  <c r="O103" i="901" s="1"/>
  <c r="O111" i="901" s="1"/>
  <c r="S99" i="901"/>
  <c r="S103" i="901" s="1"/>
  <c r="S111" i="901" s="1"/>
  <c r="P109" i="901"/>
  <c r="AF109" i="901"/>
  <c r="Q110" i="901"/>
  <c r="AG110" i="901"/>
  <c r="H95" i="901"/>
  <c r="H102" i="901" s="1"/>
  <c r="L95" i="901"/>
  <c r="L102" i="901" s="1"/>
  <c r="H99" i="901"/>
  <c r="H103" i="901" s="1"/>
  <c r="L99" i="901"/>
  <c r="L103" i="901" s="1"/>
  <c r="H107" i="901"/>
  <c r="L107" i="901"/>
  <c r="P107" i="901"/>
  <c r="H108" i="901"/>
  <c r="L108" i="901"/>
  <c r="T108" i="901"/>
  <c r="AB108" i="901"/>
  <c r="AJ108" i="901"/>
  <c r="AJ111" i="901" s="1"/>
  <c r="AR108" i="901"/>
  <c r="AR111" i="901" s="1"/>
  <c r="L109" i="901"/>
  <c r="AB109" i="901"/>
  <c r="AR109" i="901"/>
  <c r="D137" i="901"/>
  <c r="D138" i="901" s="1"/>
  <c r="W111" i="900"/>
  <c r="AI111" i="900"/>
  <c r="AM111" i="900"/>
  <c r="AC104" i="900"/>
  <c r="Q111" i="900"/>
  <c r="AK111" i="900"/>
  <c r="AO111" i="900"/>
  <c r="S104" i="900"/>
  <c r="W104" i="900"/>
  <c r="AA104" i="900"/>
  <c r="AI104" i="900"/>
  <c r="AM104" i="900"/>
  <c r="AQ104" i="900"/>
  <c r="H110" i="900"/>
  <c r="H109" i="900"/>
  <c r="H108" i="900"/>
  <c r="H107" i="900"/>
  <c r="L110" i="900"/>
  <c r="L109" i="900"/>
  <c r="L108" i="900"/>
  <c r="L107" i="900"/>
  <c r="P110" i="900"/>
  <c r="P109" i="900"/>
  <c r="P108" i="900"/>
  <c r="P107" i="900"/>
  <c r="T110" i="900"/>
  <c r="T109" i="900"/>
  <c r="T108" i="900"/>
  <c r="X110" i="900"/>
  <c r="X109" i="900"/>
  <c r="X108" i="900"/>
  <c r="AB110" i="900"/>
  <c r="AB109" i="900"/>
  <c r="AB108" i="900"/>
  <c r="AF110" i="900"/>
  <c r="AF109" i="900"/>
  <c r="AF108" i="900"/>
  <c r="AJ110" i="900"/>
  <c r="AJ109" i="900"/>
  <c r="AJ108" i="900"/>
  <c r="AN110" i="900"/>
  <c r="AN109" i="900"/>
  <c r="AN108" i="900"/>
  <c r="AN111" i="900" s="1"/>
  <c r="AN113" i="900" s="1"/>
  <c r="AR110" i="900"/>
  <c r="AR109" i="900"/>
  <c r="AR108" i="900"/>
  <c r="P95" i="900"/>
  <c r="P102" i="900" s="1"/>
  <c r="P106" i="900" s="1"/>
  <c r="L95" i="900"/>
  <c r="L102" i="900" s="1"/>
  <c r="H95" i="900"/>
  <c r="H102" i="900" s="1"/>
  <c r="N95" i="900"/>
  <c r="N102" i="900" s="1"/>
  <c r="J95" i="900"/>
  <c r="J102" i="900" s="1"/>
  <c r="F95" i="900"/>
  <c r="F102" i="900" s="1"/>
  <c r="T104" i="900"/>
  <c r="T113" i="900" s="1"/>
  <c r="X104" i="900"/>
  <c r="AF104" i="900"/>
  <c r="AJ104" i="900"/>
  <c r="AN104" i="900"/>
  <c r="K95" i="900"/>
  <c r="K102" i="900" s="1"/>
  <c r="T111" i="900"/>
  <c r="X111" i="900"/>
  <c r="AJ111" i="900"/>
  <c r="F110" i="900"/>
  <c r="F108" i="900"/>
  <c r="F107" i="900"/>
  <c r="F109" i="900"/>
  <c r="J110" i="900"/>
  <c r="J109" i="900"/>
  <c r="J108" i="900"/>
  <c r="J107" i="900"/>
  <c r="N110" i="900"/>
  <c r="N107" i="900"/>
  <c r="N109" i="900"/>
  <c r="N108" i="900"/>
  <c r="R110" i="900"/>
  <c r="R108" i="900"/>
  <c r="R109" i="900"/>
  <c r="V110" i="900"/>
  <c r="V108" i="900"/>
  <c r="V111" i="900" s="1"/>
  <c r="V109" i="900"/>
  <c r="Z110" i="900"/>
  <c r="Z109" i="900"/>
  <c r="Z108" i="900"/>
  <c r="Z111" i="900" s="1"/>
  <c r="AD110" i="900"/>
  <c r="AD109" i="900"/>
  <c r="AD108" i="900"/>
  <c r="AH110" i="900"/>
  <c r="AH108" i="900"/>
  <c r="AH109" i="900"/>
  <c r="AL110" i="900"/>
  <c r="AL109" i="900"/>
  <c r="AL108" i="900"/>
  <c r="AL111" i="900" s="1"/>
  <c r="AP110" i="900"/>
  <c r="AP109" i="900"/>
  <c r="AP108" i="900"/>
  <c r="AP111" i="900" s="1"/>
  <c r="G95" i="900"/>
  <c r="G102" i="900" s="1"/>
  <c r="O95" i="900"/>
  <c r="O102" i="900" s="1"/>
  <c r="O104" i="900" s="1"/>
  <c r="F93" i="900"/>
  <c r="F101" i="900" s="1"/>
  <c r="J93" i="900"/>
  <c r="J101" i="900" s="1"/>
  <c r="F99" i="900"/>
  <c r="F103" i="900" s="1"/>
  <c r="J99" i="900"/>
  <c r="J103" i="900" s="1"/>
  <c r="N99" i="900"/>
  <c r="N103" i="900" s="1"/>
  <c r="E108" i="900"/>
  <c r="O108" i="900"/>
  <c r="U108" i="900"/>
  <c r="AE108" i="900"/>
  <c r="AK108" i="900"/>
  <c r="G109" i="900"/>
  <c r="M109" i="900"/>
  <c r="M111" i="900" s="1"/>
  <c r="W109" i="900"/>
  <c r="AC109" i="900"/>
  <c r="AO109" i="900"/>
  <c r="I110" i="900"/>
  <c r="AJ113" i="900"/>
  <c r="D139" i="900"/>
  <c r="M120" i="900"/>
  <c r="I120" i="900"/>
  <c r="E120" i="900"/>
  <c r="O120" i="900"/>
  <c r="K120" i="900"/>
  <c r="G120" i="900"/>
  <c r="L120" i="900"/>
  <c r="P120" i="900"/>
  <c r="H120" i="900"/>
  <c r="D91" i="900"/>
  <c r="H99" i="900"/>
  <c r="H103" i="900" s="1"/>
  <c r="H111" i="900" s="1"/>
  <c r="L99" i="900"/>
  <c r="L103" i="900" s="1"/>
  <c r="M108" i="900"/>
  <c r="AC108" i="900"/>
  <c r="AC111" i="900" s="1"/>
  <c r="E109" i="900"/>
  <c r="E111" i="900" s="1"/>
  <c r="U109" i="900"/>
  <c r="AK109" i="900"/>
  <c r="J120" i="900"/>
  <c r="D137" i="900"/>
  <c r="D138" i="900" s="1"/>
  <c r="O104" i="899"/>
  <c r="O113" i="899" s="1"/>
  <c r="R95" i="899"/>
  <c r="R102" i="899" s="1"/>
  <c r="R106" i="899" s="1"/>
  <c r="N95" i="899"/>
  <c r="N102" i="899" s="1"/>
  <c r="J95" i="899"/>
  <c r="J102" i="899" s="1"/>
  <c r="F95" i="899"/>
  <c r="F102" i="899" s="1"/>
  <c r="L95" i="899"/>
  <c r="L102" i="899" s="1"/>
  <c r="Q95" i="899"/>
  <c r="Q102" i="899" s="1"/>
  <c r="M95" i="899"/>
  <c r="M102" i="899" s="1"/>
  <c r="M111" i="899" s="1"/>
  <c r="I95" i="899"/>
  <c r="I102" i="899" s="1"/>
  <c r="E95" i="899"/>
  <c r="E102" i="899" s="1"/>
  <c r="P95" i="899"/>
  <c r="P102" i="899" s="1"/>
  <c r="H95" i="899"/>
  <c r="H102" i="899" s="1"/>
  <c r="AD104" i="899"/>
  <c r="AP104" i="899"/>
  <c r="K95" i="899"/>
  <c r="K102" i="899" s="1"/>
  <c r="O106" i="899"/>
  <c r="O117" i="899" s="1"/>
  <c r="V111" i="899"/>
  <c r="H110" i="899"/>
  <c r="H109" i="899"/>
  <c r="H108" i="899"/>
  <c r="H107" i="899"/>
  <c r="L110" i="899"/>
  <c r="L109" i="899"/>
  <c r="L108" i="899"/>
  <c r="L107" i="899"/>
  <c r="P110" i="899"/>
  <c r="P109" i="899"/>
  <c r="P108" i="899"/>
  <c r="P107" i="899"/>
  <c r="T110" i="899"/>
  <c r="T109" i="899"/>
  <c r="T108" i="899"/>
  <c r="X110" i="899"/>
  <c r="X109" i="899"/>
  <c r="X108" i="899"/>
  <c r="AB110" i="899"/>
  <c r="AB109" i="899"/>
  <c r="AB108" i="899"/>
  <c r="AF110" i="899"/>
  <c r="AF109" i="899"/>
  <c r="AF108" i="899"/>
  <c r="AJ110" i="899"/>
  <c r="AJ109" i="899"/>
  <c r="AJ108" i="899"/>
  <c r="AN110" i="899"/>
  <c r="AN109" i="899"/>
  <c r="AN108" i="899"/>
  <c r="AR110" i="899"/>
  <c r="AR109" i="899"/>
  <c r="AR108" i="899"/>
  <c r="S95" i="899"/>
  <c r="S102" i="899" s="1"/>
  <c r="W103" i="899"/>
  <c r="W111" i="899" s="1"/>
  <c r="AE103" i="899"/>
  <c r="AE111" i="899" s="1"/>
  <c r="AI103" i="899"/>
  <c r="AM103" i="899"/>
  <c r="AM111" i="899" s="1"/>
  <c r="V104" i="899"/>
  <c r="AG104" i="899"/>
  <c r="D139" i="899"/>
  <c r="Q120" i="899"/>
  <c r="M120" i="899"/>
  <c r="I120" i="899"/>
  <c r="E120" i="899"/>
  <c r="S120" i="899"/>
  <c r="O120" i="899"/>
  <c r="K120" i="899"/>
  <c r="G120" i="899"/>
  <c r="L120" i="899"/>
  <c r="R120" i="899"/>
  <c r="J120" i="899"/>
  <c r="N120" i="899"/>
  <c r="H120" i="899"/>
  <c r="E110" i="899"/>
  <c r="E109" i="899"/>
  <c r="E108" i="899"/>
  <c r="E107" i="899"/>
  <c r="M110" i="899"/>
  <c r="M109" i="899"/>
  <c r="M108" i="899"/>
  <c r="M107" i="899"/>
  <c r="U109" i="899"/>
  <c r="U108" i="899"/>
  <c r="U111" i="899" s="1"/>
  <c r="AC110" i="899"/>
  <c r="AC109" i="899"/>
  <c r="AC108" i="899"/>
  <c r="AC111" i="899" s="1"/>
  <c r="AO109" i="899"/>
  <c r="AO108" i="899"/>
  <c r="I99" i="899"/>
  <c r="I103" i="899" s="1"/>
  <c r="S99" i="899"/>
  <c r="S103" i="899" s="1"/>
  <c r="F120" i="899"/>
  <c r="E93" i="899"/>
  <c r="E101" i="899" s="1"/>
  <c r="E106" i="899" s="1"/>
  <c r="E117" i="899" s="1"/>
  <c r="I93" i="899"/>
  <c r="I101" i="899" s="1"/>
  <c r="M93" i="899"/>
  <c r="M101" i="899" s="1"/>
  <c r="Q93" i="899"/>
  <c r="Q101" i="899" s="1"/>
  <c r="E99" i="899"/>
  <c r="E103" i="899" s="1"/>
  <c r="E111" i="899" s="1"/>
  <c r="J99" i="899"/>
  <c r="J103" i="899" s="1"/>
  <c r="T103" i="899"/>
  <c r="X103" i="899"/>
  <c r="X111" i="899" s="1"/>
  <c r="AB103" i="899"/>
  <c r="AB111" i="899" s="1"/>
  <c r="AF103" i="899"/>
  <c r="AF104" i="899" s="1"/>
  <c r="AJ103" i="899"/>
  <c r="AN103" i="899"/>
  <c r="AN111" i="899" s="1"/>
  <c r="AR103" i="899"/>
  <c r="AR111" i="899" s="1"/>
  <c r="K107" i="899"/>
  <c r="S107" i="899"/>
  <c r="J108" i="899"/>
  <c r="R108" i="899"/>
  <c r="Z108" i="899"/>
  <c r="AH108" i="899"/>
  <c r="AP108" i="899"/>
  <c r="AP111" i="899" s="1"/>
  <c r="J109" i="899"/>
  <c r="R109" i="899"/>
  <c r="R111" i="899" s="1"/>
  <c r="AH109" i="899"/>
  <c r="AP109" i="899"/>
  <c r="S110" i="899"/>
  <c r="AO110" i="899"/>
  <c r="P120" i="899"/>
  <c r="P99" i="899"/>
  <c r="P103" i="899" s="1"/>
  <c r="L99" i="899"/>
  <c r="L103" i="899" s="1"/>
  <c r="H99" i="899"/>
  <c r="H103" i="899" s="1"/>
  <c r="H104" i="899" s="1"/>
  <c r="I110" i="899"/>
  <c r="I109" i="899"/>
  <c r="I108" i="899"/>
  <c r="I107" i="899"/>
  <c r="Q109" i="899"/>
  <c r="Q108" i="899"/>
  <c r="Q107" i="899"/>
  <c r="Q110" i="899"/>
  <c r="Y109" i="899"/>
  <c r="Y108" i="899"/>
  <c r="AG109" i="899"/>
  <c r="AG108" i="899"/>
  <c r="AG111" i="899" s="1"/>
  <c r="AG113" i="899" s="1"/>
  <c r="AG110" i="899"/>
  <c r="AK109" i="899"/>
  <c r="AK108" i="899"/>
  <c r="AK111" i="899" s="1"/>
  <c r="D91" i="899"/>
  <c r="AN104" i="899"/>
  <c r="AN114" i="899" s="1"/>
  <c r="N99" i="899"/>
  <c r="N103" i="899" s="1"/>
  <c r="AK110" i="899"/>
  <c r="F93" i="899"/>
  <c r="F101" i="899" s="1"/>
  <c r="J93" i="899"/>
  <c r="J101" i="899" s="1"/>
  <c r="N93" i="899"/>
  <c r="N101" i="899" s="1"/>
  <c r="F99" i="899"/>
  <c r="F103" i="899" s="1"/>
  <c r="K99" i="899"/>
  <c r="K103" i="899" s="1"/>
  <c r="Q99" i="899"/>
  <c r="Q103" i="899" s="1"/>
  <c r="Q111" i="899" s="1"/>
  <c r="K108" i="899"/>
  <c r="S108" i="899"/>
  <c r="AA108" i="899"/>
  <c r="AA111" i="899" s="1"/>
  <c r="AA114" i="899" s="1"/>
  <c r="AI108" i="899"/>
  <c r="AQ108" i="899"/>
  <c r="AQ111" i="899" s="1"/>
  <c r="K109" i="899"/>
  <c r="AA109" i="899"/>
  <c r="AQ109" i="899"/>
  <c r="U110" i="899"/>
  <c r="D137" i="899"/>
  <c r="D138" i="899" s="1"/>
  <c r="I95" i="897"/>
  <c r="I102" i="897" s="1"/>
  <c r="J110" i="897"/>
  <c r="J109" i="897"/>
  <c r="J108" i="897"/>
  <c r="J107" i="897"/>
  <c r="R110" i="897"/>
  <c r="R108" i="897"/>
  <c r="R111" i="897" s="1"/>
  <c r="R109" i="897"/>
  <c r="Z110" i="897"/>
  <c r="Z109" i="897"/>
  <c r="Z108" i="897"/>
  <c r="AH110" i="897"/>
  <c r="AH108" i="897"/>
  <c r="AH109" i="897"/>
  <c r="AP110" i="897"/>
  <c r="AP109" i="897"/>
  <c r="AP108" i="897"/>
  <c r="K95" i="897"/>
  <c r="K102" i="897" s="1"/>
  <c r="E95" i="897"/>
  <c r="E102" i="897" s="1"/>
  <c r="I103" i="897"/>
  <c r="Q103" i="897"/>
  <c r="U103" i="897"/>
  <c r="U111" i="897" s="1"/>
  <c r="Y103" i="897"/>
  <c r="Y104" i="897" s="1"/>
  <c r="AC103" i="897"/>
  <c r="AG103" i="897"/>
  <c r="AK103" i="897"/>
  <c r="AK111" i="897" s="1"/>
  <c r="AO103" i="897"/>
  <c r="AO111" i="897" s="1"/>
  <c r="AF111" i="897"/>
  <c r="AF113" i="897" s="1"/>
  <c r="P95" i="897"/>
  <c r="P102" i="897" s="1"/>
  <c r="L95" i="897"/>
  <c r="L102" i="897" s="1"/>
  <c r="H95" i="897"/>
  <c r="H102" i="897" s="1"/>
  <c r="H106" i="897" s="1"/>
  <c r="N95" i="897"/>
  <c r="N102" i="897" s="1"/>
  <c r="J95" i="897"/>
  <c r="J102" i="897" s="1"/>
  <c r="F95" i="897"/>
  <c r="F102" i="897" s="1"/>
  <c r="M103" i="897"/>
  <c r="M106" i="897" s="1"/>
  <c r="M117" i="897" s="1"/>
  <c r="AG104" i="897"/>
  <c r="F109" i="897"/>
  <c r="F110" i="897"/>
  <c r="F108" i="897"/>
  <c r="F107" i="897"/>
  <c r="N107" i="897"/>
  <c r="N108" i="897"/>
  <c r="N110" i="897"/>
  <c r="N109" i="897"/>
  <c r="V110" i="897"/>
  <c r="V108" i="897"/>
  <c r="V109" i="897"/>
  <c r="AD108" i="897"/>
  <c r="AD111" i="897" s="1"/>
  <c r="AD110" i="897"/>
  <c r="AD109" i="897"/>
  <c r="AL110" i="897"/>
  <c r="AL108" i="897"/>
  <c r="AL111" i="897" s="1"/>
  <c r="AL109" i="897"/>
  <c r="AK104" i="897"/>
  <c r="AK114" i="897" s="1"/>
  <c r="P93" i="897"/>
  <c r="P101" i="897" s="1"/>
  <c r="P104" i="897" s="1"/>
  <c r="L93" i="897"/>
  <c r="L101" i="897" s="1"/>
  <c r="H93" i="897"/>
  <c r="H101" i="897" s="1"/>
  <c r="N93" i="897"/>
  <c r="N101" i="897" s="1"/>
  <c r="J93" i="897"/>
  <c r="J101" i="897" s="1"/>
  <c r="J106" i="897" s="1"/>
  <c r="J117" i="897" s="1"/>
  <c r="F93" i="897"/>
  <c r="F101" i="897" s="1"/>
  <c r="H108" i="897"/>
  <c r="H110" i="897"/>
  <c r="H107" i="897"/>
  <c r="H109" i="897"/>
  <c r="L110" i="897"/>
  <c r="L109" i="897"/>
  <c r="L108" i="897"/>
  <c r="L107" i="897"/>
  <c r="P109" i="897"/>
  <c r="P107" i="897"/>
  <c r="P108" i="897"/>
  <c r="P110" i="897"/>
  <c r="T109" i="897"/>
  <c r="T110" i="897"/>
  <c r="T108" i="897"/>
  <c r="X108" i="897"/>
  <c r="X111" i="897" s="1"/>
  <c r="X109" i="897"/>
  <c r="X110" i="897"/>
  <c r="AB110" i="897"/>
  <c r="AB109" i="897"/>
  <c r="AB108" i="897"/>
  <c r="AF109" i="897"/>
  <c r="AF108" i="897"/>
  <c r="AF110" i="897"/>
  <c r="AJ110" i="897"/>
  <c r="AJ108" i="897"/>
  <c r="AJ109" i="897"/>
  <c r="AN108" i="897"/>
  <c r="AN111" i="897" s="1"/>
  <c r="AN109" i="897"/>
  <c r="AN110" i="897"/>
  <c r="AR110" i="897"/>
  <c r="AR108" i="897"/>
  <c r="AR109" i="897"/>
  <c r="K93" i="897"/>
  <c r="K101" i="897" s="1"/>
  <c r="K104" i="897" s="1"/>
  <c r="R104" i="897"/>
  <c r="V104" i="897"/>
  <c r="AD104" i="897"/>
  <c r="AH104" i="897"/>
  <c r="AL104" i="897"/>
  <c r="G95" i="897"/>
  <c r="G102" i="897" s="1"/>
  <c r="O95" i="897"/>
  <c r="O102" i="897" s="1"/>
  <c r="AH111" i="897"/>
  <c r="G110" i="897"/>
  <c r="G109" i="897"/>
  <c r="G108" i="897"/>
  <c r="G107" i="897"/>
  <c r="K110" i="897"/>
  <c r="K109" i="897"/>
  <c r="K108" i="897"/>
  <c r="K111" i="897" s="1"/>
  <c r="K113" i="897" s="1"/>
  <c r="K107" i="897"/>
  <c r="O110" i="897"/>
  <c r="O109" i="897"/>
  <c r="O108" i="897"/>
  <c r="O107" i="897"/>
  <c r="S110" i="897"/>
  <c r="S109" i="897"/>
  <c r="S108" i="897"/>
  <c r="S111" i="897" s="1"/>
  <c r="W110" i="897"/>
  <c r="W109" i="897"/>
  <c r="W108" i="897"/>
  <c r="W111" i="897" s="1"/>
  <c r="W113" i="897" s="1"/>
  <c r="AA110" i="897"/>
  <c r="AA109" i="897"/>
  <c r="AA108" i="897"/>
  <c r="AE110" i="897"/>
  <c r="AE109" i="897"/>
  <c r="AE108" i="897"/>
  <c r="AE111" i="897" s="1"/>
  <c r="AI110" i="897"/>
  <c r="AI109" i="897"/>
  <c r="AI108" i="897"/>
  <c r="AI111" i="897" s="1"/>
  <c r="AM110" i="897"/>
  <c r="AM109" i="897"/>
  <c r="AM108" i="897"/>
  <c r="AM111" i="897" s="1"/>
  <c r="AQ110" i="897"/>
  <c r="AQ109" i="897"/>
  <c r="AQ108" i="897"/>
  <c r="F99" i="897"/>
  <c r="F103" i="897" s="1"/>
  <c r="J99" i="897"/>
  <c r="J103" i="897" s="1"/>
  <c r="N99" i="897"/>
  <c r="N103" i="897" s="1"/>
  <c r="I109" i="897"/>
  <c r="Q109" i="897"/>
  <c r="AP111" i="897"/>
  <c r="D139" i="897"/>
  <c r="M120" i="897"/>
  <c r="I120" i="897"/>
  <c r="E120" i="897"/>
  <c r="O120" i="897"/>
  <c r="K120" i="897"/>
  <c r="G120" i="897"/>
  <c r="L120" i="897"/>
  <c r="P120" i="897"/>
  <c r="H120" i="897"/>
  <c r="J120" i="897"/>
  <c r="F120" i="897"/>
  <c r="E110" i="897"/>
  <c r="E109" i="897"/>
  <c r="M110" i="897"/>
  <c r="M108" i="897"/>
  <c r="U110" i="897"/>
  <c r="U109" i="897"/>
  <c r="AC110" i="897"/>
  <c r="AC108" i="897"/>
  <c r="AK110" i="897"/>
  <c r="AK109" i="897"/>
  <c r="D91" i="897"/>
  <c r="H99" i="897"/>
  <c r="H103" i="897" s="1"/>
  <c r="L99" i="897"/>
  <c r="L103" i="897" s="1"/>
  <c r="Q117" i="897"/>
  <c r="U117" i="897"/>
  <c r="Y117" i="897"/>
  <c r="AC117" i="897"/>
  <c r="AG117" i="897"/>
  <c r="AK117" i="897"/>
  <c r="AO117" i="897"/>
  <c r="E107" i="897"/>
  <c r="Q108" i="897"/>
  <c r="Y108" i="897"/>
  <c r="M109" i="897"/>
  <c r="AO109" i="897"/>
  <c r="D137" i="897"/>
  <c r="D138" i="897" s="1"/>
  <c r="AD104" i="896"/>
  <c r="R104" i="896"/>
  <c r="V104" i="896"/>
  <c r="AP104" i="896"/>
  <c r="G110" i="896"/>
  <c r="G109" i="896"/>
  <c r="G108" i="896"/>
  <c r="G107" i="896"/>
  <c r="O110" i="896"/>
  <c r="O109" i="896"/>
  <c r="O108" i="896"/>
  <c r="O107" i="896"/>
  <c r="W110" i="896"/>
  <c r="W109" i="896"/>
  <c r="W108" i="896"/>
  <c r="W111" i="896" s="1"/>
  <c r="AE110" i="896"/>
  <c r="AE109" i="896"/>
  <c r="AE108" i="896"/>
  <c r="AM110" i="896"/>
  <c r="AM109" i="896"/>
  <c r="AM108" i="896"/>
  <c r="AM111" i="896" s="1"/>
  <c r="X104" i="896"/>
  <c r="AF104" i="896"/>
  <c r="M93" i="896"/>
  <c r="M101" i="896" s="1"/>
  <c r="I93" i="896"/>
  <c r="I101" i="896" s="1"/>
  <c r="E93" i="896"/>
  <c r="E101" i="896" s="1"/>
  <c r="O93" i="896"/>
  <c r="O101" i="896" s="1"/>
  <c r="G93" i="896"/>
  <c r="G101" i="896" s="1"/>
  <c r="P93" i="896"/>
  <c r="P101" i="896" s="1"/>
  <c r="L93" i="896"/>
  <c r="L101" i="896" s="1"/>
  <c r="H93" i="896"/>
  <c r="H101" i="896" s="1"/>
  <c r="K93" i="896"/>
  <c r="K101" i="896" s="1"/>
  <c r="H110" i="896"/>
  <c r="H109" i="896"/>
  <c r="H108" i="896"/>
  <c r="H107" i="896"/>
  <c r="L110" i="896"/>
  <c r="L109" i="896"/>
  <c r="L107" i="896"/>
  <c r="P110" i="896"/>
  <c r="P108" i="896"/>
  <c r="P109" i="896"/>
  <c r="P107" i="896"/>
  <c r="T110" i="896"/>
  <c r="T108" i="896"/>
  <c r="T111" i="896" s="1"/>
  <c r="X110" i="896"/>
  <c r="X109" i="896"/>
  <c r="X108" i="896"/>
  <c r="X111" i="896" s="1"/>
  <c r="AB110" i="896"/>
  <c r="AB109" i="896"/>
  <c r="AF110" i="896"/>
  <c r="AF108" i="896"/>
  <c r="AF111" i="896" s="1"/>
  <c r="AF113" i="896" s="1"/>
  <c r="AF109" i="896"/>
  <c r="AJ110" i="896"/>
  <c r="AJ108" i="896"/>
  <c r="AN110" i="896"/>
  <c r="AN109" i="896"/>
  <c r="AN108" i="896"/>
  <c r="U104" i="896"/>
  <c r="Y104" i="896"/>
  <c r="AC104" i="896"/>
  <c r="AK104" i="896"/>
  <c r="AO104" i="896"/>
  <c r="AR111" i="896"/>
  <c r="F107" i="896"/>
  <c r="L108" i="896"/>
  <c r="AJ109" i="896"/>
  <c r="D139" i="896"/>
  <c r="M120" i="896"/>
  <c r="I120" i="896"/>
  <c r="E120" i="896"/>
  <c r="P120" i="896"/>
  <c r="L120" i="896"/>
  <c r="H120" i="896"/>
  <c r="K120" i="896"/>
  <c r="J120" i="896"/>
  <c r="N120" i="896"/>
  <c r="G120" i="896"/>
  <c r="D91" i="896"/>
  <c r="F120" i="896"/>
  <c r="K110" i="896"/>
  <c r="K109" i="896"/>
  <c r="K108" i="896"/>
  <c r="K107" i="896"/>
  <c r="S110" i="896"/>
  <c r="S109" i="896"/>
  <c r="S108" i="896"/>
  <c r="AA110" i="896"/>
  <c r="AA109" i="896"/>
  <c r="AA108" i="896"/>
  <c r="AA111" i="896" s="1"/>
  <c r="AI110" i="896"/>
  <c r="AI109" i="896"/>
  <c r="AI108" i="896"/>
  <c r="AQ110" i="896"/>
  <c r="AQ109" i="896"/>
  <c r="AQ108" i="896"/>
  <c r="AQ111" i="896" s="1"/>
  <c r="T104" i="896"/>
  <c r="AB104" i="896"/>
  <c r="AR104" i="896"/>
  <c r="M95" i="896"/>
  <c r="M102" i="896" s="1"/>
  <c r="I95" i="896"/>
  <c r="I102" i="896" s="1"/>
  <c r="E95" i="896"/>
  <c r="E102" i="896" s="1"/>
  <c r="K95" i="896"/>
  <c r="K102" i="896" s="1"/>
  <c r="P95" i="896"/>
  <c r="P102" i="896" s="1"/>
  <c r="L95" i="896"/>
  <c r="L102" i="896" s="1"/>
  <c r="H95" i="896"/>
  <c r="H102" i="896" s="1"/>
  <c r="O95" i="896"/>
  <c r="O102" i="896" s="1"/>
  <c r="O106" i="896" s="1"/>
  <c r="G95" i="896"/>
  <c r="G102" i="896" s="1"/>
  <c r="D135" i="896"/>
  <c r="F93" i="896"/>
  <c r="F101" i="896" s="1"/>
  <c r="J95" i="896"/>
  <c r="J102" i="896" s="1"/>
  <c r="J104" i="896" s="1"/>
  <c r="AC111" i="896"/>
  <c r="AB108" i="896"/>
  <c r="AB111" i="896" s="1"/>
  <c r="AR110" i="896"/>
  <c r="AR109" i="896"/>
  <c r="H99" i="896"/>
  <c r="H103" i="896" s="1"/>
  <c r="L99" i="896"/>
  <c r="L103" i="896" s="1"/>
  <c r="P99" i="896"/>
  <c r="P103" i="896" s="1"/>
  <c r="I108" i="896"/>
  <c r="N108" i="896"/>
  <c r="Y108" i="896"/>
  <c r="Y111" i="896" s="1"/>
  <c r="AD108" i="896"/>
  <c r="AD111" i="896" s="1"/>
  <c r="AD113" i="896" s="1"/>
  <c r="AO108" i="896"/>
  <c r="AO111" i="896" s="1"/>
  <c r="F109" i="896"/>
  <c r="Q109" i="896"/>
  <c r="V109" i="896"/>
  <c r="AG109" i="896"/>
  <c r="AL109" i="896"/>
  <c r="E99" i="896"/>
  <c r="E103" i="896" s="1"/>
  <c r="I99" i="896"/>
  <c r="I103" i="896" s="1"/>
  <c r="E107" i="896"/>
  <c r="I107" i="896"/>
  <c r="M107" i="896"/>
  <c r="AO109" i="896"/>
  <c r="D137" i="896"/>
  <c r="D138" i="896" s="1"/>
  <c r="I104" i="895"/>
  <c r="R111" i="895"/>
  <c r="AH111" i="895"/>
  <c r="AH114" i="895" s="1"/>
  <c r="L104" i="895"/>
  <c r="P104" i="895"/>
  <c r="T104" i="895"/>
  <c r="X104" i="895"/>
  <c r="AB104" i="895"/>
  <c r="AF104" i="895"/>
  <c r="AJ104" i="895"/>
  <c r="AN104" i="895"/>
  <c r="AN114" i="895" s="1"/>
  <c r="F93" i="895"/>
  <c r="F101" i="895" s="1"/>
  <c r="S109" i="895"/>
  <c r="K110" i="895"/>
  <c r="G93" i="895"/>
  <c r="G101" i="895" s="1"/>
  <c r="G95" i="895"/>
  <c r="G102" i="895" s="1"/>
  <c r="S108" i="895"/>
  <c r="S111" i="895" s="1"/>
  <c r="AI108" i="895"/>
  <c r="AI111" i="895" s="1"/>
  <c r="AQ108" i="895"/>
  <c r="AQ111" i="895" s="1"/>
  <c r="W109" i="895"/>
  <c r="AR109" i="895"/>
  <c r="O110" i="895"/>
  <c r="AJ110" i="895"/>
  <c r="D139" i="895"/>
  <c r="I120" i="895"/>
  <c r="E120" i="895"/>
  <c r="G120" i="895"/>
  <c r="H120" i="895"/>
  <c r="E109" i="895"/>
  <c r="E108" i="895"/>
  <c r="E107" i="895"/>
  <c r="I109" i="895"/>
  <c r="I111" i="895" s="1"/>
  <c r="I113" i="895" s="1"/>
  <c r="I108" i="895"/>
  <c r="I107" i="895"/>
  <c r="I106" i="895"/>
  <c r="M110" i="895"/>
  <c r="M108" i="895"/>
  <c r="Q110" i="895"/>
  <c r="Q108" i="895"/>
  <c r="Q111" i="895" s="1"/>
  <c r="U109" i="895"/>
  <c r="U108" i="895"/>
  <c r="Y109" i="895"/>
  <c r="Y108" i="895"/>
  <c r="AC110" i="895"/>
  <c r="AC108" i="895"/>
  <c r="AC111" i="895" s="1"/>
  <c r="AG110" i="895"/>
  <c r="AG108" i="895"/>
  <c r="AK109" i="895"/>
  <c r="AK108" i="895"/>
  <c r="AO109" i="895"/>
  <c r="AO108" i="895"/>
  <c r="D91" i="895"/>
  <c r="H93" i="895"/>
  <c r="H101" i="895" s="1"/>
  <c r="H95" i="895"/>
  <c r="H102" i="895" s="1"/>
  <c r="H99" i="895"/>
  <c r="H103" i="895" s="1"/>
  <c r="G107" i="895"/>
  <c r="L108" i="895"/>
  <c r="L111" i="895" s="1"/>
  <c r="T108" i="895"/>
  <c r="T111" i="895" s="1"/>
  <c r="AB108" i="895"/>
  <c r="AB111" i="895" s="1"/>
  <c r="AJ108" i="895"/>
  <c r="AJ111" i="895" s="1"/>
  <c r="AR108" i="895"/>
  <c r="AR111" i="895" s="1"/>
  <c r="M109" i="895"/>
  <c r="X109" i="895"/>
  <c r="AI109" i="895"/>
  <c r="E110" i="895"/>
  <c r="P110" i="895"/>
  <c r="AA110" i="895"/>
  <c r="AK110" i="895"/>
  <c r="AQ110" i="895"/>
  <c r="K108" i="895"/>
  <c r="AA108" i="895"/>
  <c r="L109" i="895"/>
  <c r="F110" i="895"/>
  <c r="F109" i="895"/>
  <c r="F108" i="895"/>
  <c r="F107" i="895"/>
  <c r="J110" i="895"/>
  <c r="J109" i="895"/>
  <c r="J108" i="895"/>
  <c r="N110" i="895"/>
  <c r="N109" i="895"/>
  <c r="N108" i="895"/>
  <c r="N111" i="895" s="1"/>
  <c r="R110" i="895"/>
  <c r="R109" i="895"/>
  <c r="R108" i="895"/>
  <c r="V110" i="895"/>
  <c r="V109" i="895"/>
  <c r="V108" i="895"/>
  <c r="V111" i="895" s="1"/>
  <c r="Z110" i="895"/>
  <c r="Z109" i="895"/>
  <c r="Z108" i="895"/>
  <c r="AD110" i="895"/>
  <c r="AD109" i="895"/>
  <c r="AD108" i="895"/>
  <c r="AD111" i="895" s="1"/>
  <c r="AH110" i="895"/>
  <c r="AH109" i="895"/>
  <c r="AH108" i="895"/>
  <c r="AL110" i="895"/>
  <c r="AL109" i="895"/>
  <c r="AL108" i="895"/>
  <c r="AL111" i="895" s="1"/>
  <c r="AP110" i="895"/>
  <c r="AP109" i="895"/>
  <c r="AP108" i="895"/>
  <c r="E93" i="895"/>
  <c r="E101" i="895" s="1"/>
  <c r="E95" i="895"/>
  <c r="E102" i="895" s="1"/>
  <c r="E99" i="895"/>
  <c r="E103" i="895" s="1"/>
  <c r="AO103" i="895"/>
  <c r="AO111" i="895" s="1"/>
  <c r="H107" i="895"/>
  <c r="G108" i="895"/>
  <c r="O108" i="895"/>
  <c r="O111" i="895" s="1"/>
  <c r="W108" i="895"/>
  <c r="AE108" i="895"/>
  <c r="AE111" i="895" s="1"/>
  <c r="AM108" i="895"/>
  <c r="G109" i="895"/>
  <c r="Q109" i="895"/>
  <c r="AB109" i="895"/>
  <c r="AM109" i="895"/>
  <c r="I110" i="895"/>
  <c r="T110" i="895"/>
  <c r="AE110" i="895"/>
  <c r="AO110" i="895"/>
  <c r="D137" i="895"/>
  <c r="D138" i="895" s="1"/>
  <c r="AB111" i="894"/>
  <c r="AB114" i="894" s="1"/>
  <c r="AR111" i="894"/>
  <c r="AR114" i="894" s="1"/>
  <c r="M93" i="894"/>
  <c r="M101" i="894" s="1"/>
  <c r="I93" i="894"/>
  <c r="I101" i="894" s="1"/>
  <c r="E93" i="894"/>
  <c r="E101" i="894" s="1"/>
  <c r="O93" i="894"/>
  <c r="O101" i="894" s="1"/>
  <c r="K93" i="894"/>
  <c r="K101" i="894" s="1"/>
  <c r="G93" i="894"/>
  <c r="G101" i="894" s="1"/>
  <c r="P107" i="894"/>
  <c r="L107" i="894"/>
  <c r="H107" i="894"/>
  <c r="N107" i="894"/>
  <c r="J107" i="894"/>
  <c r="F107" i="894"/>
  <c r="E110" i="894"/>
  <c r="E108" i="894"/>
  <c r="E107" i="894"/>
  <c r="E109" i="894"/>
  <c r="I110" i="894"/>
  <c r="I107" i="894"/>
  <c r="I108" i="894"/>
  <c r="I109" i="894"/>
  <c r="M110" i="894"/>
  <c r="M109" i="894"/>
  <c r="M107" i="894"/>
  <c r="M108" i="894"/>
  <c r="Q110" i="894"/>
  <c r="Q109" i="894"/>
  <c r="Q108" i="894"/>
  <c r="U110" i="894"/>
  <c r="U108" i="894"/>
  <c r="U111" i="894" s="1"/>
  <c r="U109" i="894"/>
  <c r="Y110" i="894"/>
  <c r="Y108" i="894"/>
  <c r="Y109" i="894"/>
  <c r="AC110" i="894"/>
  <c r="AC109" i="894"/>
  <c r="AC108" i="894"/>
  <c r="AG110" i="894"/>
  <c r="AG109" i="894"/>
  <c r="AG108" i="894"/>
  <c r="AK110" i="894"/>
  <c r="AK108" i="894"/>
  <c r="AK109" i="894"/>
  <c r="AO110" i="894"/>
  <c r="AO109" i="894"/>
  <c r="AO108" i="894"/>
  <c r="L93" i="894"/>
  <c r="L101" i="894" s="1"/>
  <c r="F99" i="894"/>
  <c r="F103" i="894" s="1"/>
  <c r="N99" i="894"/>
  <c r="N103" i="894" s="1"/>
  <c r="Z111" i="894"/>
  <c r="Z114" i="894" s="1"/>
  <c r="AP111" i="894"/>
  <c r="F93" i="894"/>
  <c r="F101" i="894" s="1"/>
  <c r="N93" i="894"/>
  <c r="N101" i="894" s="1"/>
  <c r="W104" i="894"/>
  <c r="AA104" i="894"/>
  <c r="AM104" i="894"/>
  <c r="AQ104" i="894"/>
  <c r="H99" i="894"/>
  <c r="H103" i="894" s="1"/>
  <c r="M99" i="894"/>
  <c r="M103" i="894" s="1"/>
  <c r="I99" i="894"/>
  <c r="I103" i="894" s="1"/>
  <c r="E99" i="894"/>
  <c r="E103" i="894" s="1"/>
  <c r="E106" i="894" s="1"/>
  <c r="E117" i="894" s="1"/>
  <c r="O99" i="894"/>
  <c r="O103" i="894" s="1"/>
  <c r="K99" i="894"/>
  <c r="K103" i="894" s="1"/>
  <c r="G99" i="894"/>
  <c r="G103" i="894" s="1"/>
  <c r="D139" i="894"/>
  <c r="M120" i="894"/>
  <c r="I120" i="894"/>
  <c r="E120" i="894"/>
  <c r="O120" i="894"/>
  <c r="K120" i="894"/>
  <c r="G120" i="894"/>
  <c r="L120" i="894"/>
  <c r="P120" i="894"/>
  <c r="H120" i="894"/>
  <c r="J120" i="894"/>
  <c r="F120" i="894"/>
  <c r="N120" i="894"/>
  <c r="G110" i="894"/>
  <c r="G109" i="894"/>
  <c r="G108" i="894"/>
  <c r="G107" i="894"/>
  <c r="K110" i="894"/>
  <c r="K109" i="894"/>
  <c r="K108" i="894"/>
  <c r="K107" i="894"/>
  <c r="O110" i="894"/>
  <c r="O109" i="894"/>
  <c r="O108" i="894"/>
  <c r="O107" i="894"/>
  <c r="S110" i="894"/>
  <c r="S109" i="894"/>
  <c r="S108" i="894"/>
  <c r="W110" i="894"/>
  <c r="W109" i="894"/>
  <c r="W108" i="894"/>
  <c r="W111" i="894" s="1"/>
  <c r="AA110" i="894"/>
  <c r="AA109" i="894"/>
  <c r="AA108" i="894"/>
  <c r="AA111" i="894" s="1"/>
  <c r="AA113" i="894" s="1"/>
  <c r="AE110" i="894"/>
  <c r="AE109" i="894"/>
  <c r="AE108" i="894"/>
  <c r="AI110" i="894"/>
  <c r="AI109" i="894"/>
  <c r="AI108" i="894"/>
  <c r="AM110" i="894"/>
  <c r="AM109" i="894"/>
  <c r="AM108" i="894"/>
  <c r="AM111" i="894" s="1"/>
  <c r="AQ110" i="894"/>
  <c r="AQ109" i="894"/>
  <c r="AQ108" i="894"/>
  <c r="AQ111" i="894" s="1"/>
  <c r="AQ113" i="894" s="1"/>
  <c r="H93" i="894"/>
  <c r="H101" i="894" s="1"/>
  <c r="P93" i="894"/>
  <c r="P101" i="894" s="1"/>
  <c r="J99" i="894"/>
  <c r="J103" i="894" s="1"/>
  <c r="Y111" i="894"/>
  <c r="Y113" i="894" s="1"/>
  <c r="AG111" i="894"/>
  <c r="V111" i="894"/>
  <c r="AD111" i="894"/>
  <c r="AD114" i="894" s="1"/>
  <c r="J93" i="894"/>
  <c r="J101" i="894" s="1"/>
  <c r="U104" i="894"/>
  <c r="Y104" i="894"/>
  <c r="AG104" i="894"/>
  <c r="L99" i="894"/>
  <c r="L103" i="894" s="1"/>
  <c r="AB113" i="894"/>
  <c r="AB116" i="894" s="1"/>
  <c r="AB118" i="894" s="1"/>
  <c r="D135" i="894"/>
  <c r="G95" i="894"/>
  <c r="G102" i="894" s="1"/>
  <c r="K95" i="894"/>
  <c r="K102" i="894" s="1"/>
  <c r="H108" i="894"/>
  <c r="R108" i="894"/>
  <c r="R111" i="894" s="1"/>
  <c r="X108" i="894"/>
  <c r="X111" i="894" s="1"/>
  <c r="AH108" i="894"/>
  <c r="AH111" i="894" s="1"/>
  <c r="AN108" i="894"/>
  <c r="AN111" i="894" s="1"/>
  <c r="J109" i="894"/>
  <c r="P109" i="894"/>
  <c r="Z109" i="894"/>
  <c r="AF109" i="894"/>
  <c r="AR109" i="894"/>
  <c r="P108" i="894"/>
  <c r="AF108" i="894"/>
  <c r="AF111" i="894" s="1"/>
  <c r="H109" i="894"/>
  <c r="X109" i="894"/>
  <c r="AN109" i="894"/>
  <c r="D137" i="894"/>
  <c r="D138" i="894" s="1"/>
  <c r="T104" i="893"/>
  <c r="AB104" i="893"/>
  <c r="AR104" i="893"/>
  <c r="R104" i="893"/>
  <c r="AH104" i="893"/>
  <c r="X111" i="893"/>
  <c r="O93" i="893"/>
  <c r="O101" i="893" s="1"/>
  <c r="K93" i="893"/>
  <c r="K101" i="893" s="1"/>
  <c r="G93" i="893"/>
  <c r="G101" i="893" s="1"/>
  <c r="M93" i="893"/>
  <c r="M101" i="893" s="1"/>
  <c r="I93" i="893"/>
  <c r="I101" i="893" s="1"/>
  <c r="E93" i="893"/>
  <c r="E101" i="893" s="1"/>
  <c r="E110" i="893"/>
  <c r="E107" i="893"/>
  <c r="I110" i="893"/>
  <c r="I109" i="893"/>
  <c r="I108" i="893"/>
  <c r="M107" i="893"/>
  <c r="M110" i="893"/>
  <c r="Q110" i="893"/>
  <c r="Q108" i="893"/>
  <c r="Q111" i="893" s="1"/>
  <c r="Q109" i="893"/>
  <c r="Y110" i="893"/>
  <c r="Y109" i="893"/>
  <c r="Y108" i="893"/>
  <c r="AG110" i="893"/>
  <c r="AG108" i="893"/>
  <c r="AG111" i="893" s="1"/>
  <c r="AG109" i="893"/>
  <c r="AO110" i="893"/>
  <c r="AO109" i="893"/>
  <c r="AO108" i="893"/>
  <c r="L93" i="893"/>
  <c r="L101" i="893" s="1"/>
  <c r="N107" i="893"/>
  <c r="M108" i="893"/>
  <c r="E109" i="893"/>
  <c r="AK109" i="893"/>
  <c r="N93" i="893"/>
  <c r="N101" i="893" s="1"/>
  <c r="AA111" i="893"/>
  <c r="AA114" i="893" s="1"/>
  <c r="E108" i="893"/>
  <c r="AC109" i="893"/>
  <c r="O99" i="893"/>
  <c r="O103" i="893" s="1"/>
  <c r="K99" i="893"/>
  <c r="K103" i="893" s="1"/>
  <c r="G99" i="893"/>
  <c r="G103" i="893" s="1"/>
  <c r="M99" i="893"/>
  <c r="M103" i="893" s="1"/>
  <c r="I99" i="893"/>
  <c r="I103" i="893" s="1"/>
  <c r="E99" i="893"/>
  <c r="E103" i="893" s="1"/>
  <c r="D139" i="893"/>
  <c r="M120" i="893"/>
  <c r="I120" i="893"/>
  <c r="E120" i="893"/>
  <c r="O120" i="893"/>
  <c r="K120" i="893"/>
  <c r="G120" i="893"/>
  <c r="L120" i="893"/>
  <c r="P120" i="893"/>
  <c r="H120" i="893"/>
  <c r="J120" i="893"/>
  <c r="F120" i="893"/>
  <c r="N120" i="893"/>
  <c r="G107" i="893"/>
  <c r="K108" i="893"/>
  <c r="K109" i="893"/>
  <c r="K110" i="893"/>
  <c r="O110" i="893"/>
  <c r="O107" i="893"/>
  <c r="S109" i="893"/>
  <c r="S108" i="893"/>
  <c r="S111" i="893" s="1"/>
  <c r="S110" i="893"/>
  <c r="AA108" i="893"/>
  <c r="AA109" i="893"/>
  <c r="AA110" i="893"/>
  <c r="AI109" i="893"/>
  <c r="AI108" i="893"/>
  <c r="AI111" i="893" s="1"/>
  <c r="AI110" i="893"/>
  <c r="AQ108" i="893"/>
  <c r="AQ111" i="893" s="1"/>
  <c r="AQ110" i="893"/>
  <c r="H93" i="893"/>
  <c r="H101" i="893" s="1"/>
  <c r="P93" i="893"/>
  <c r="P101" i="893" s="1"/>
  <c r="H99" i="893"/>
  <c r="H103" i="893" s="1"/>
  <c r="P99" i="893"/>
  <c r="P103" i="893" s="1"/>
  <c r="I107" i="893"/>
  <c r="G108" i="893"/>
  <c r="AC108" i="893"/>
  <c r="AM108" i="893"/>
  <c r="AM111" i="893" s="1"/>
  <c r="U109" i="893"/>
  <c r="AE109" i="893"/>
  <c r="AQ109" i="893"/>
  <c r="F93" i="893"/>
  <c r="F101" i="893" s="1"/>
  <c r="W111" i="893"/>
  <c r="W114" i="893" s="1"/>
  <c r="AE111" i="893"/>
  <c r="AK108" i="893"/>
  <c r="J93" i="893"/>
  <c r="J101" i="893" s="1"/>
  <c r="Q104" i="893"/>
  <c r="U104" i="893"/>
  <c r="AG104" i="893"/>
  <c r="AK104" i="893"/>
  <c r="J99" i="893"/>
  <c r="J103" i="893" s="1"/>
  <c r="K107" i="893"/>
  <c r="U108" i="893"/>
  <c r="AE108" i="893"/>
  <c r="M109" i="893"/>
  <c r="W109" i="893"/>
  <c r="G110" i="893"/>
  <c r="AP110" i="893"/>
  <c r="AP109" i="893"/>
  <c r="E95" i="893"/>
  <c r="E102" i="893" s="1"/>
  <c r="I95" i="893"/>
  <c r="I102" i="893" s="1"/>
  <c r="M95" i="893"/>
  <c r="M102" i="893" s="1"/>
  <c r="Q117" i="893"/>
  <c r="U117" i="893"/>
  <c r="Y117" i="893"/>
  <c r="AC117" i="893"/>
  <c r="AG117" i="893"/>
  <c r="AK117" i="893"/>
  <c r="AO117" i="893"/>
  <c r="J107" i="893"/>
  <c r="N108" i="893"/>
  <c r="AD108" i="893"/>
  <c r="F109" i="893"/>
  <c r="V109" i="893"/>
  <c r="AL109" i="893"/>
  <c r="D135" i="893"/>
  <c r="H110" i="893"/>
  <c r="H109" i="893"/>
  <c r="H108" i="893"/>
  <c r="H107" i="893"/>
  <c r="L110" i="893"/>
  <c r="L109" i="893"/>
  <c r="L108" i="893"/>
  <c r="L107" i="893"/>
  <c r="P110" i="893"/>
  <c r="P109" i="893"/>
  <c r="P108" i="893"/>
  <c r="P107" i="893"/>
  <c r="T110" i="893"/>
  <c r="T109" i="893"/>
  <c r="T108" i="893"/>
  <c r="T111" i="893" s="1"/>
  <c r="X110" i="893"/>
  <c r="X109" i="893"/>
  <c r="X108" i="893"/>
  <c r="AB110" i="893"/>
  <c r="AB109" i="893"/>
  <c r="AB108" i="893"/>
  <c r="AB111" i="893" s="1"/>
  <c r="AB113" i="893" s="1"/>
  <c r="AF110" i="893"/>
  <c r="AF109" i="893"/>
  <c r="AF108" i="893"/>
  <c r="AF111" i="893" s="1"/>
  <c r="AJ110" i="893"/>
  <c r="AJ109" i="893"/>
  <c r="AJ108" i="893"/>
  <c r="AJ111" i="893" s="1"/>
  <c r="AJ113" i="893" s="1"/>
  <c r="AN110" i="893"/>
  <c r="AN109" i="893"/>
  <c r="AN108" i="893"/>
  <c r="AR110" i="893"/>
  <c r="AR109" i="893"/>
  <c r="AR108" i="893"/>
  <c r="G95" i="893"/>
  <c r="G102" i="893" s="1"/>
  <c r="K95" i="893"/>
  <c r="K102" i="893" s="1"/>
  <c r="S117" i="893"/>
  <c r="W117" i="893"/>
  <c r="AA117" i="893"/>
  <c r="AE117" i="893"/>
  <c r="AI117" i="893"/>
  <c r="AM117" i="893"/>
  <c r="AQ117" i="893"/>
  <c r="F108" i="893"/>
  <c r="V108" i="893"/>
  <c r="V111" i="893" s="1"/>
  <c r="AL108" i="893"/>
  <c r="N109" i="893"/>
  <c r="AD109" i="893"/>
  <c r="D137" i="893"/>
  <c r="D138" i="893" s="1"/>
  <c r="F107" i="892"/>
  <c r="P107" i="892"/>
  <c r="E107" i="892"/>
  <c r="J107" i="892"/>
  <c r="AK104" i="892"/>
  <c r="AK114" i="892" s="1"/>
  <c r="R104" i="892"/>
  <c r="AD104" i="892"/>
  <c r="AH104" i="892"/>
  <c r="U111" i="892"/>
  <c r="U113" i="892" s="1"/>
  <c r="AK111" i="892"/>
  <c r="M93" i="892"/>
  <c r="M101" i="892" s="1"/>
  <c r="I93" i="892"/>
  <c r="I101" i="892" s="1"/>
  <c r="E93" i="892"/>
  <c r="E101" i="892" s="1"/>
  <c r="K93" i="892"/>
  <c r="K101" i="892" s="1"/>
  <c r="J93" i="892"/>
  <c r="J101" i="892" s="1"/>
  <c r="P93" i="892"/>
  <c r="P101" i="892" s="1"/>
  <c r="L93" i="892"/>
  <c r="L101" i="892" s="1"/>
  <c r="H93" i="892"/>
  <c r="H101" i="892" s="1"/>
  <c r="O93" i="892"/>
  <c r="O101" i="892" s="1"/>
  <c r="G93" i="892"/>
  <c r="G101" i="892" s="1"/>
  <c r="N93" i="892"/>
  <c r="N101" i="892" s="1"/>
  <c r="F93" i="892"/>
  <c r="F101" i="892" s="1"/>
  <c r="AG104" i="892"/>
  <c r="AO104" i="892"/>
  <c r="M111" i="892"/>
  <c r="G110" i="892"/>
  <c r="G109" i="892"/>
  <c r="G108" i="892"/>
  <c r="G107" i="892"/>
  <c r="K109" i="892"/>
  <c r="K108" i="892"/>
  <c r="K107" i="892"/>
  <c r="K110" i="892"/>
  <c r="O109" i="892"/>
  <c r="O108" i="892"/>
  <c r="O107" i="892"/>
  <c r="O110" i="892"/>
  <c r="W104" i="892"/>
  <c r="R111" i="892"/>
  <c r="AH111" i="892"/>
  <c r="W110" i="892"/>
  <c r="W109" i="892"/>
  <c r="W108" i="892"/>
  <c r="AE109" i="892"/>
  <c r="AE108" i="892"/>
  <c r="AM110" i="892"/>
  <c r="AM108" i="892"/>
  <c r="H110" i="892"/>
  <c r="H109" i="892"/>
  <c r="H108" i="892"/>
  <c r="P109" i="892"/>
  <c r="P108" i="892"/>
  <c r="X110" i="892"/>
  <c r="X109" i="892"/>
  <c r="X108" i="892"/>
  <c r="AF109" i="892"/>
  <c r="AF108" i="892"/>
  <c r="AN110" i="892"/>
  <c r="AN108" i="892"/>
  <c r="AN111" i="892" s="1"/>
  <c r="G95" i="892"/>
  <c r="G102" i="892" s="1"/>
  <c r="O95" i="892"/>
  <c r="O102" i="892" s="1"/>
  <c r="O106" i="892" s="1"/>
  <c r="W103" i="892"/>
  <c r="AE103" i="892"/>
  <c r="AM103" i="892"/>
  <c r="AE110" i="892"/>
  <c r="D139" i="892"/>
  <c r="M120" i="892"/>
  <c r="I120" i="892"/>
  <c r="E120" i="892"/>
  <c r="O120" i="892"/>
  <c r="K120" i="892"/>
  <c r="G120" i="892"/>
  <c r="L120" i="892"/>
  <c r="P120" i="892"/>
  <c r="H120" i="892"/>
  <c r="J120" i="892"/>
  <c r="F120" i="892"/>
  <c r="AG110" i="892"/>
  <c r="AG109" i="892"/>
  <c r="AK110" i="892"/>
  <c r="AK109" i="892"/>
  <c r="AO110" i="892"/>
  <c r="AO109" i="892"/>
  <c r="D91" i="892"/>
  <c r="H95" i="892"/>
  <c r="H102" i="892" s="1"/>
  <c r="L95" i="892"/>
  <c r="L102" i="892" s="1"/>
  <c r="P95" i="892"/>
  <c r="P102" i="892" s="1"/>
  <c r="H99" i="892"/>
  <c r="H103" i="892" s="1"/>
  <c r="L99" i="892"/>
  <c r="L103" i="892" s="1"/>
  <c r="P99" i="892"/>
  <c r="P103" i="892" s="1"/>
  <c r="H107" i="892"/>
  <c r="M107" i="892"/>
  <c r="F108" i="892"/>
  <c r="N108" i="892"/>
  <c r="V108" i="892"/>
  <c r="V111" i="892" s="1"/>
  <c r="AD108" i="892"/>
  <c r="AD111" i="892" s="1"/>
  <c r="AL108" i="892"/>
  <c r="N109" i="892"/>
  <c r="V109" i="892"/>
  <c r="AD109" i="892"/>
  <c r="AN109" i="892"/>
  <c r="AF110" i="892"/>
  <c r="S110" i="892"/>
  <c r="S109" i="892"/>
  <c r="S108" i="892"/>
  <c r="AA109" i="892"/>
  <c r="AA108" i="892"/>
  <c r="AI110" i="892"/>
  <c r="AI108" i="892"/>
  <c r="AQ109" i="892"/>
  <c r="AQ108" i="892"/>
  <c r="AI109" i="892"/>
  <c r="AA110" i="892"/>
  <c r="L109" i="892"/>
  <c r="L108" i="892"/>
  <c r="L110" i="892"/>
  <c r="T109" i="892"/>
  <c r="T108" i="892"/>
  <c r="AB109" i="892"/>
  <c r="AB108" i="892"/>
  <c r="AB111" i="892" s="1"/>
  <c r="AB114" i="892" s="1"/>
  <c r="AB110" i="892"/>
  <c r="AJ108" i="892"/>
  <c r="AJ111" i="892" s="1"/>
  <c r="AJ109" i="892"/>
  <c r="AR108" i="892"/>
  <c r="AR110" i="892"/>
  <c r="K95" i="892"/>
  <c r="K102" i="892" s="1"/>
  <c r="AA103" i="892"/>
  <c r="AI103" i="892"/>
  <c r="AI104" i="892" s="1"/>
  <c r="AQ103" i="892"/>
  <c r="AM109" i="892"/>
  <c r="E95" i="892"/>
  <c r="E102" i="892" s="1"/>
  <c r="I95" i="892"/>
  <c r="I102" i="892" s="1"/>
  <c r="I106" i="892" s="1"/>
  <c r="I117" i="892" s="1"/>
  <c r="E99" i="892"/>
  <c r="E103" i="892" s="1"/>
  <c r="I99" i="892"/>
  <c r="I103" i="892" s="1"/>
  <c r="T117" i="892"/>
  <c r="X117" i="892"/>
  <c r="AB117" i="892"/>
  <c r="AF117" i="892"/>
  <c r="AJ117" i="892"/>
  <c r="AN117" i="892"/>
  <c r="AR117" i="892"/>
  <c r="I107" i="892"/>
  <c r="N107" i="892"/>
  <c r="I108" i="892"/>
  <c r="Q108" i="892"/>
  <c r="Y108" i="892"/>
  <c r="AG108" i="892"/>
  <c r="AG111" i="892" s="1"/>
  <c r="AO108" i="892"/>
  <c r="AO111" i="892" s="1"/>
  <c r="I109" i="892"/>
  <c r="Q109" i="892"/>
  <c r="Y109" i="892"/>
  <c r="AH109" i="892"/>
  <c r="AR109" i="892"/>
  <c r="AJ110" i="892"/>
  <c r="D137" i="892"/>
  <c r="D138" i="892" s="1"/>
  <c r="R104" i="891"/>
  <c r="V104" i="891"/>
  <c r="AD104" i="891"/>
  <c r="AD113" i="891" s="1"/>
  <c r="AH104" i="891"/>
  <c r="AL104" i="891"/>
  <c r="X111" i="891"/>
  <c r="X104" i="891"/>
  <c r="X113" i="891" s="1"/>
  <c r="AL111" i="891"/>
  <c r="AL113" i="891" s="1"/>
  <c r="I109" i="891"/>
  <c r="I110" i="891"/>
  <c r="I107" i="891"/>
  <c r="Q110" i="891"/>
  <c r="Q109" i="891"/>
  <c r="Y109" i="891"/>
  <c r="Y110" i="891"/>
  <c r="Y108" i="891"/>
  <c r="AG108" i="891"/>
  <c r="AG110" i="891"/>
  <c r="AG109" i="891"/>
  <c r="AO110" i="891"/>
  <c r="AO109" i="891"/>
  <c r="AO108" i="891"/>
  <c r="AO111" i="891" s="1"/>
  <c r="N93" i="891"/>
  <c r="N101" i="891" s="1"/>
  <c r="N107" i="891"/>
  <c r="O99" i="891"/>
  <c r="O103" i="891" s="1"/>
  <c r="K99" i="891"/>
  <c r="K103" i="891" s="1"/>
  <c r="G99" i="891"/>
  <c r="G103" i="891" s="1"/>
  <c r="M99" i="891"/>
  <c r="M103" i="891" s="1"/>
  <c r="I99" i="891"/>
  <c r="I103" i="891" s="1"/>
  <c r="E99" i="891"/>
  <c r="E103" i="891" s="1"/>
  <c r="D139" i="891"/>
  <c r="M120" i="891"/>
  <c r="I120" i="891"/>
  <c r="E120" i="891"/>
  <c r="O120" i="891"/>
  <c r="K120" i="891"/>
  <c r="G120" i="891"/>
  <c r="L120" i="891"/>
  <c r="P120" i="891"/>
  <c r="H120" i="891"/>
  <c r="J120" i="891"/>
  <c r="F120" i="891"/>
  <c r="N120" i="891"/>
  <c r="G108" i="891"/>
  <c r="G107" i="891"/>
  <c r="G109" i="891"/>
  <c r="G110" i="891"/>
  <c r="K107" i="891"/>
  <c r="K110" i="891"/>
  <c r="K109" i="891"/>
  <c r="O109" i="891"/>
  <c r="O107" i="891"/>
  <c r="O108" i="891"/>
  <c r="O110" i="891"/>
  <c r="S110" i="891"/>
  <c r="S109" i="891"/>
  <c r="S108" i="891"/>
  <c r="S111" i="891" s="1"/>
  <c r="W108" i="891"/>
  <c r="W109" i="891"/>
  <c r="W110" i="891"/>
  <c r="AA110" i="891"/>
  <c r="AA109" i="891"/>
  <c r="AE109" i="891"/>
  <c r="AE108" i="891"/>
  <c r="AE111" i="891" s="1"/>
  <c r="AE114" i="891" s="1"/>
  <c r="AE110" i="891"/>
  <c r="AI110" i="891"/>
  <c r="AI109" i="891"/>
  <c r="AI108" i="891"/>
  <c r="AM108" i="891"/>
  <c r="AM111" i="891" s="1"/>
  <c r="AM110" i="891"/>
  <c r="AM109" i="891"/>
  <c r="AQ110" i="891"/>
  <c r="AQ109" i="891"/>
  <c r="AQ108" i="891"/>
  <c r="AQ111" i="891" s="1"/>
  <c r="H93" i="891"/>
  <c r="H101" i="891" s="1"/>
  <c r="H99" i="891"/>
  <c r="H103" i="891" s="1"/>
  <c r="P99" i="891"/>
  <c r="P103" i="891" s="1"/>
  <c r="P106" i="891" s="1"/>
  <c r="P117" i="891" s="1"/>
  <c r="R117" i="891"/>
  <c r="V117" i="891"/>
  <c r="Z117" i="891"/>
  <c r="AD117" i="891"/>
  <c r="AH117" i="891"/>
  <c r="AL117" i="891"/>
  <c r="AP117" i="891"/>
  <c r="H107" i="891"/>
  <c r="P107" i="891"/>
  <c r="O93" i="891"/>
  <c r="O101" i="891" s="1"/>
  <c r="K93" i="891"/>
  <c r="K101" i="891" s="1"/>
  <c r="G93" i="891"/>
  <c r="G101" i="891" s="1"/>
  <c r="M93" i="891"/>
  <c r="M101" i="891" s="1"/>
  <c r="I93" i="891"/>
  <c r="I101" i="891" s="1"/>
  <c r="E93" i="891"/>
  <c r="E101" i="891" s="1"/>
  <c r="E110" i="891"/>
  <c r="E109" i="891"/>
  <c r="E108" i="891"/>
  <c r="E107" i="891"/>
  <c r="M110" i="891"/>
  <c r="M108" i="891"/>
  <c r="M109" i="891"/>
  <c r="M107" i="891"/>
  <c r="M106" i="891"/>
  <c r="M117" i="891" s="1"/>
  <c r="U110" i="891"/>
  <c r="U109" i="891"/>
  <c r="U108" i="891"/>
  <c r="U111" i="891" s="1"/>
  <c r="AC110" i="891"/>
  <c r="AC108" i="891"/>
  <c r="AC109" i="891"/>
  <c r="AK110" i="891"/>
  <c r="AK109" i="891"/>
  <c r="AK108" i="891"/>
  <c r="L93" i="891"/>
  <c r="L101" i="891" s="1"/>
  <c r="L107" i="891"/>
  <c r="I108" i="891"/>
  <c r="F93" i="891"/>
  <c r="F101" i="891" s="1"/>
  <c r="AA114" i="891"/>
  <c r="AA113" i="891"/>
  <c r="AI111" i="891"/>
  <c r="F107" i="891"/>
  <c r="J93" i="891"/>
  <c r="J101" i="891" s="1"/>
  <c r="U104" i="891"/>
  <c r="Y104" i="891"/>
  <c r="AC104" i="891"/>
  <c r="AK104" i="891"/>
  <c r="AO104" i="891"/>
  <c r="J99" i="891"/>
  <c r="J103" i="891" s="1"/>
  <c r="Y111" i="891"/>
  <c r="AC111" i="891"/>
  <c r="Q108" i="891"/>
  <c r="AL110" i="891"/>
  <c r="AL109" i="891"/>
  <c r="AP110" i="891"/>
  <c r="AP109" i="891"/>
  <c r="E95" i="891"/>
  <c r="E102" i="891" s="1"/>
  <c r="I95" i="891"/>
  <c r="I102" i="891" s="1"/>
  <c r="M95" i="891"/>
  <c r="M102" i="891" s="1"/>
  <c r="J108" i="891"/>
  <c r="Z108" i="891"/>
  <c r="AP108" i="891"/>
  <c r="R109" i="891"/>
  <c r="AH109" i="891"/>
  <c r="D135" i="891"/>
  <c r="H110" i="891"/>
  <c r="H109" i="891"/>
  <c r="H108" i="891"/>
  <c r="L110" i="891"/>
  <c r="L109" i="891"/>
  <c r="L108" i="891"/>
  <c r="P110" i="891"/>
  <c r="P109" i="891"/>
  <c r="P108" i="891"/>
  <c r="T110" i="891"/>
  <c r="T109" i="891"/>
  <c r="T108" i="891"/>
  <c r="T111" i="891" s="1"/>
  <c r="X110" i="891"/>
  <c r="X109" i="891"/>
  <c r="X108" i="891"/>
  <c r="AB110" i="891"/>
  <c r="AB109" i="891"/>
  <c r="AB108" i="891"/>
  <c r="AF110" i="891"/>
  <c r="AF109" i="891"/>
  <c r="AF108" i="891"/>
  <c r="AF111" i="891" s="1"/>
  <c r="AJ110" i="891"/>
  <c r="AJ109" i="891"/>
  <c r="AJ108" i="891"/>
  <c r="AN110" i="891"/>
  <c r="AN109" i="891"/>
  <c r="AN108" i="891"/>
  <c r="AN111" i="891" s="1"/>
  <c r="AR110" i="891"/>
  <c r="AR109" i="891"/>
  <c r="AR108" i="891"/>
  <c r="AR111" i="891" s="1"/>
  <c r="G95" i="891"/>
  <c r="G102" i="891" s="1"/>
  <c r="K95" i="891"/>
  <c r="K102" i="891" s="1"/>
  <c r="R108" i="891"/>
  <c r="R111" i="891" s="1"/>
  <c r="AH108" i="891"/>
  <c r="AH111" i="891" s="1"/>
  <c r="J109" i="891"/>
  <c r="Z109" i="891"/>
  <c r="D137" i="891"/>
  <c r="D138" i="891" s="1"/>
  <c r="AD104" i="890"/>
  <c r="V104" i="890"/>
  <c r="G108" i="890"/>
  <c r="G109" i="890"/>
  <c r="G107" i="890"/>
  <c r="O109" i="890"/>
  <c r="O108" i="890"/>
  <c r="W108" i="890"/>
  <c r="W109" i="890"/>
  <c r="AE109" i="890"/>
  <c r="AE108" i="890"/>
  <c r="AI110" i="890"/>
  <c r="AI109" i="890"/>
  <c r="AQ110" i="890"/>
  <c r="AQ109" i="890"/>
  <c r="AQ108" i="890"/>
  <c r="AD111" i="890"/>
  <c r="L110" i="890"/>
  <c r="L109" i="890"/>
  <c r="L108" i="890"/>
  <c r="L107" i="890"/>
  <c r="T110" i="890"/>
  <c r="T109" i="890"/>
  <c r="T108" i="890"/>
  <c r="T111" i="890" s="1"/>
  <c r="AB110" i="890"/>
  <c r="AB109" i="890"/>
  <c r="AB108" i="890"/>
  <c r="AJ110" i="890"/>
  <c r="AJ109" i="890"/>
  <c r="AJ108" i="890"/>
  <c r="AJ111" i="890" s="1"/>
  <c r="AN110" i="890"/>
  <c r="AN109" i="890"/>
  <c r="AN108" i="890"/>
  <c r="AN111" i="890" s="1"/>
  <c r="K93" i="890"/>
  <c r="K101" i="890" s="1"/>
  <c r="K103" i="890"/>
  <c r="F107" i="890"/>
  <c r="G110" i="890"/>
  <c r="W110" i="890"/>
  <c r="M95" i="890"/>
  <c r="M102" i="890" s="1"/>
  <c r="I95" i="890"/>
  <c r="I102" i="890" s="1"/>
  <c r="E95" i="890"/>
  <c r="E102" i="890" s="1"/>
  <c r="P95" i="890"/>
  <c r="P102" i="890" s="1"/>
  <c r="L95" i="890"/>
  <c r="L102" i="890" s="1"/>
  <c r="H95" i="890"/>
  <c r="H102" i="890" s="1"/>
  <c r="D135" i="890"/>
  <c r="F93" i="890"/>
  <c r="F101" i="890" s="1"/>
  <c r="J95" i="890"/>
  <c r="J102" i="890" s="1"/>
  <c r="S103" i="890"/>
  <c r="W103" i="890"/>
  <c r="AA103" i="890"/>
  <c r="AE103" i="890"/>
  <c r="AE104" i="890" s="1"/>
  <c r="AI103" i="890"/>
  <c r="AM103" i="890"/>
  <c r="AM111" i="890" s="1"/>
  <c r="AQ103" i="890"/>
  <c r="K107" i="890"/>
  <c r="K110" i="890"/>
  <c r="K108" i="890"/>
  <c r="S110" i="890"/>
  <c r="S109" i="890"/>
  <c r="AA110" i="890"/>
  <c r="AA108" i="890"/>
  <c r="S108" i="890"/>
  <c r="M93" i="890"/>
  <c r="M101" i="890" s="1"/>
  <c r="I93" i="890"/>
  <c r="I101" i="890" s="1"/>
  <c r="E93" i="890"/>
  <c r="E101" i="890" s="1"/>
  <c r="P93" i="890"/>
  <c r="P101" i="890" s="1"/>
  <c r="L93" i="890"/>
  <c r="L101" i="890" s="1"/>
  <c r="H93" i="890"/>
  <c r="H101" i="890" s="1"/>
  <c r="H110" i="890"/>
  <c r="H109" i="890"/>
  <c r="H108" i="890"/>
  <c r="H107" i="890"/>
  <c r="P110" i="890"/>
  <c r="P109" i="890"/>
  <c r="P108" i="890"/>
  <c r="P107" i="890"/>
  <c r="X110" i="890"/>
  <c r="X109" i="890"/>
  <c r="X108" i="890"/>
  <c r="AF110" i="890"/>
  <c r="AF109" i="890"/>
  <c r="AF108" i="890"/>
  <c r="AR110" i="890"/>
  <c r="AR109" i="890"/>
  <c r="AR108" i="890"/>
  <c r="AI108" i="890"/>
  <c r="AM110" i="890"/>
  <c r="D139" i="890"/>
  <c r="M120" i="890"/>
  <c r="I120" i="890"/>
  <c r="E120" i="890"/>
  <c r="P120" i="890"/>
  <c r="L120" i="890"/>
  <c r="H120" i="890"/>
  <c r="K120" i="890"/>
  <c r="J120" i="890"/>
  <c r="N120" i="890"/>
  <c r="G120" i="890"/>
  <c r="D91" i="890"/>
  <c r="F120" i="890"/>
  <c r="G93" i="890"/>
  <c r="G101" i="890" s="1"/>
  <c r="G106" i="890" s="1"/>
  <c r="G117" i="890" s="1"/>
  <c r="O93" i="890"/>
  <c r="O101" i="890" s="1"/>
  <c r="O104" i="890" s="1"/>
  <c r="T104" i="890"/>
  <c r="X104" i="890"/>
  <c r="AB104" i="890"/>
  <c r="AF104" i="890"/>
  <c r="AJ104" i="890"/>
  <c r="AN104" i="890"/>
  <c r="AR104" i="890"/>
  <c r="K95" i="890"/>
  <c r="K102" i="890" s="1"/>
  <c r="G103" i="890"/>
  <c r="O103" i="890"/>
  <c r="X111" i="890"/>
  <c r="AF111" i="890"/>
  <c r="O107" i="890"/>
  <c r="AA109" i="890"/>
  <c r="AM109" i="890"/>
  <c r="O110" i="890"/>
  <c r="AE110" i="890"/>
  <c r="AK110" i="890"/>
  <c r="AK109" i="890"/>
  <c r="AO110" i="890"/>
  <c r="AO109" i="890"/>
  <c r="H99" i="890"/>
  <c r="H103" i="890" s="1"/>
  <c r="H106" i="890" s="1"/>
  <c r="H117" i="890" s="1"/>
  <c r="L99" i="890"/>
  <c r="L103" i="890" s="1"/>
  <c r="L111" i="890" s="1"/>
  <c r="P99" i="890"/>
  <c r="P103" i="890" s="1"/>
  <c r="M107" i="890"/>
  <c r="F108" i="890"/>
  <c r="Q108" i="890"/>
  <c r="Q111" i="890" s="1"/>
  <c r="V108" i="890"/>
  <c r="AG108" i="890"/>
  <c r="AG111" i="890" s="1"/>
  <c r="AL108" i="890"/>
  <c r="I109" i="890"/>
  <c r="N109" i="890"/>
  <c r="Y109" i="890"/>
  <c r="AD109" i="890"/>
  <c r="X113" i="890"/>
  <c r="E99" i="890"/>
  <c r="E103" i="890" s="1"/>
  <c r="I99" i="890"/>
  <c r="I103" i="890" s="1"/>
  <c r="Q117" i="890"/>
  <c r="U117" i="890"/>
  <c r="Y117" i="890"/>
  <c r="AC117" i="890"/>
  <c r="AG117" i="890"/>
  <c r="AK117" i="890"/>
  <c r="AO117" i="890"/>
  <c r="E107" i="890"/>
  <c r="I107" i="890"/>
  <c r="N107" i="890"/>
  <c r="M108" i="890"/>
  <c r="AC108" i="890"/>
  <c r="AC111" i="890" s="1"/>
  <c r="E109" i="890"/>
  <c r="U109" i="890"/>
  <c r="AL109" i="890"/>
  <c r="D137" i="890"/>
  <c r="D138" i="890" s="1"/>
  <c r="AI104" i="889"/>
  <c r="H95" i="889"/>
  <c r="H102" i="889" s="1"/>
  <c r="AP104" i="889"/>
  <c r="P99" i="889"/>
  <c r="P103" i="889" s="1"/>
  <c r="N99" i="889"/>
  <c r="N103" i="889" s="1"/>
  <c r="J99" i="889"/>
  <c r="J103" i="889" s="1"/>
  <c r="F99" i="889"/>
  <c r="F103" i="889" s="1"/>
  <c r="K99" i="889"/>
  <c r="K103" i="889" s="1"/>
  <c r="E99" i="889"/>
  <c r="E103" i="889" s="1"/>
  <c r="O99" i="889"/>
  <c r="O103" i="889" s="1"/>
  <c r="I99" i="889"/>
  <c r="I103" i="889" s="1"/>
  <c r="I95" i="889"/>
  <c r="I102" i="889" s="1"/>
  <c r="H99" i="889"/>
  <c r="H103" i="889" s="1"/>
  <c r="H104" i="889" s="1"/>
  <c r="E110" i="889"/>
  <c r="E108" i="889"/>
  <c r="E109" i="889"/>
  <c r="I107" i="889"/>
  <c r="I108" i="889"/>
  <c r="I110" i="889"/>
  <c r="M109" i="889"/>
  <c r="M110" i="889"/>
  <c r="M108" i="889"/>
  <c r="M107" i="889"/>
  <c r="U110" i="889"/>
  <c r="U108" i="889"/>
  <c r="U111" i="889" s="1"/>
  <c r="U113" i="889" s="1"/>
  <c r="U109" i="889"/>
  <c r="Y109" i="889"/>
  <c r="Y108" i="889"/>
  <c r="Y111" i="889" s="1"/>
  <c r="AC109" i="889"/>
  <c r="AC110" i="889"/>
  <c r="AC108" i="889"/>
  <c r="AK110" i="889"/>
  <c r="AK108" i="889"/>
  <c r="AK109" i="889"/>
  <c r="D91" i="889"/>
  <c r="S104" i="889"/>
  <c r="L99" i="889"/>
  <c r="L103" i="889" s="1"/>
  <c r="L104" i="889" s="1"/>
  <c r="W103" i="889"/>
  <c r="W111" i="889" s="1"/>
  <c r="AM103" i="889"/>
  <c r="N95" i="889"/>
  <c r="N102" i="889" s="1"/>
  <c r="J95" i="889"/>
  <c r="J102" i="889" s="1"/>
  <c r="F95" i="889"/>
  <c r="F102" i="889" s="1"/>
  <c r="L95" i="889"/>
  <c r="L102" i="889" s="1"/>
  <c r="G95" i="889"/>
  <c r="G102" i="889" s="1"/>
  <c r="P95" i="889"/>
  <c r="P102" i="889" s="1"/>
  <c r="K95" i="889"/>
  <c r="K102" i="889" s="1"/>
  <c r="E95" i="889"/>
  <c r="E102" i="889" s="1"/>
  <c r="AQ113" i="889"/>
  <c r="AQ116" i="889" s="1"/>
  <c r="AQ118" i="889" s="1"/>
  <c r="AQ114" i="889"/>
  <c r="D139" i="889"/>
  <c r="M120" i="889"/>
  <c r="I120" i="889"/>
  <c r="E120" i="889"/>
  <c r="L120" i="889"/>
  <c r="G120" i="889"/>
  <c r="N120" i="889"/>
  <c r="F120" i="889"/>
  <c r="P120" i="889"/>
  <c r="J120" i="889"/>
  <c r="O120" i="889"/>
  <c r="F107" i="889"/>
  <c r="F109" i="889"/>
  <c r="J110" i="889"/>
  <c r="J108" i="889"/>
  <c r="J109" i="889"/>
  <c r="J107" i="889"/>
  <c r="N107" i="889"/>
  <c r="N109" i="889"/>
  <c r="R109" i="889"/>
  <c r="R110" i="889"/>
  <c r="R108" i="889"/>
  <c r="R111" i="889" s="1"/>
  <c r="V110" i="889"/>
  <c r="V109" i="889"/>
  <c r="Z110" i="889"/>
  <c r="Z108" i="889"/>
  <c r="Z111" i="889" s="1"/>
  <c r="Z109" i="889"/>
  <c r="AH109" i="889"/>
  <c r="AH110" i="889"/>
  <c r="AH108" i="889"/>
  <c r="AL108" i="889"/>
  <c r="AL110" i="889"/>
  <c r="AP110" i="889"/>
  <c r="AP108" i="889"/>
  <c r="AP111" i="889" s="1"/>
  <c r="AP109" i="889"/>
  <c r="O95" i="889"/>
  <c r="O102" i="889" s="1"/>
  <c r="M99" i="889"/>
  <c r="M103" i="889" s="1"/>
  <c r="M104" i="889" s="1"/>
  <c r="F108" i="889"/>
  <c r="AD108" i="889"/>
  <c r="AO108" i="889"/>
  <c r="AO111" i="889" s="1"/>
  <c r="AO113" i="889" s="1"/>
  <c r="AD109" i="889"/>
  <c r="N110" i="889"/>
  <c r="Y110" i="889"/>
  <c r="K120" i="889"/>
  <c r="T103" i="889"/>
  <c r="X103" i="889"/>
  <c r="AB103" i="889"/>
  <c r="AB104" i="889" s="1"/>
  <c r="AF103" i="889"/>
  <c r="AJ103" i="889"/>
  <c r="AN103" i="889"/>
  <c r="AR103" i="889"/>
  <c r="H110" i="889"/>
  <c r="H109" i="889"/>
  <c r="H108" i="889"/>
  <c r="H107" i="889"/>
  <c r="L110" i="889"/>
  <c r="L109" i="889"/>
  <c r="L108" i="889"/>
  <c r="L107" i="889"/>
  <c r="P110" i="889"/>
  <c r="P109" i="889"/>
  <c r="P108" i="889"/>
  <c r="P107" i="889"/>
  <c r="T110" i="889"/>
  <c r="T109" i="889"/>
  <c r="T108" i="889"/>
  <c r="X110" i="889"/>
  <c r="X109" i="889"/>
  <c r="X108" i="889"/>
  <c r="AB110" i="889"/>
  <c r="AB109" i="889"/>
  <c r="AB108" i="889"/>
  <c r="AF110" i="889"/>
  <c r="AF109" i="889"/>
  <c r="AF108" i="889"/>
  <c r="AJ110" i="889"/>
  <c r="AJ109" i="889"/>
  <c r="AJ108" i="889"/>
  <c r="AN110" i="889"/>
  <c r="AN109" i="889"/>
  <c r="AN108" i="889"/>
  <c r="AR110" i="889"/>
  <c r="AR109" i="889"/>
  <c r="AR108" i="889"/>
  <c r="AC103" i="889"/>
  <c r="Z104" i="889"/>
  <c r="D137" i="889"/>
  <c r="D138" i="889" s="1"/>
  <c r="AD123" i="889"/>
  <c r="F93" i="889"/>
  <c r="F101" i="889" s="1"/>
  <c r="J93" i="889"/>
  <c r="J101" i="889" s="1"/>
  <c r="J104" i="889" s="1"/>
  <c r="R117" i="889"/>
  <c r="AH117" i="889"/>
  <c r="O108" i="889"/>
  <c r="AE108" i="889"/>
  <c r="AE111" i="889" s="1"/>
  <c r="X123" i="889"/>
  <c r="AN123" i="889"/>
  <c r="H109" i="888"/>
  <c r="H108" i="888"/>
  <c r="H110" i="888"/>
  <c r="H107" i="888"/>
  <c r="L107" i="888"/>
  <c r="L109" i="888"/>
  <c r="L108" i="888"/>
  <c r="P110" i="888"/>
  <c r="P109" i="888"/>
  <c r="P108" i="888"/>
  <c r="P107" i="888"/>
  <c r="T110" i="888"/>
  <c r="T109" i="888"/>
  <c r="T108" i="888"/>
  <c r="X110" i="888"/>
  <c r="X109" i="888"/>
  <c r="X108" i="888"/>
  <c r="X111" i="888" s="1"/>
  <c r="AB109" i="888"/>
  <c r="AB108" i="888"/>
  <c r="AB110" i="888"/>
  <c r="AF110" i="888"/>
  <c r="AF109" i="888"/>
  <c r="AF108" i="888"/>
  <c r="AJ110" i="888"/>
  <c r="AJ108" i="888"/>
  <c r="AJ109" i="888"/>
  <c r="AN109" i="888"/>
  <c r="AN108" i="888"/>
  <c r="AN111" i="888" s="1"/>
  <c r="AN110" i="888"/>
  <c r="AR109" i="888"/>
  <c r="AR108" i="888"/>
  <c r="G95" i="888"/>
  <c r="G102" i="888" s="1"/>
  <c r="X104" i="888"/>
  <c r="AN104" i="888"/>
  <c r="AN114" i="888" s="1"/>
  <c r="W111" i="888"/>
  <c r="AR110" i="888"/>
  <c r="S103" i="888"/>
  <c r="S111" i="888" s="1"/>
  <c r="AA103" i="888"/>
  <c r="AI103" i="888"/>
  <c r="AI111" i="888" s="1"/>
  <c r="AQ103" i="888"/>
  <c r="AQ111" i="888" s="1"/>
  <c r="L110" i="888"/>
  <c r="N95" i="888"/>
  <c r="N102" i="888" s="1"/>
  <c r="J95" i="888"/>
  <c r="J102" i="888" s="1"/>
  <c r="F95" i="888"/>
  <c r="F102" i="888" s="1"/>
  <c r="M95" i="888"/>
  <c r="M102" i="888" s="1"/>
  <c r="I95" i="888"/>
  <c r="I102" i="888" s="1"/>
  <c r="E95" i="888"/>
  <c r="E102" i="888" s="1"/>
  <c r="P95" i="888"/>
  <c r="P102" i="888" s="1"/>
  <c r="P106" i="888" s="1"/>
  <c r="P117" i="888" s="1"/>
  <c r="H95" i="888"/>
  <c r="H102" i="888" s="1"/>
  <c r="L95" i="888"/>
  <c r="L102" i="888" s="1"/>
  <c r="AI104" i="888"/>
  <c r="AI114" i="888" s="1"/>
  <c r="O95" i="888"/>
  <c r="O102" i="888" s="1"/>
  <c r="AF111" i="888"/>
  <c r="AF104" i="888"/>
  <c r="AM111" i="888"/>
  <c r="AJ104" i="888"/>
  <c r="N99" i="888"/>
  <c r="N103" i="888" s="1"/>
  <c r="J99" i="888"/>
  <c r="J103" i="888" s="1"/>
  <c r="F99" i="888"/>
  <c r="F103" i="888" s="1"/>
  <c r="M99" i="888"/>
  <c r="M103" i="888" s="1"/>
  <c r="I99" i="888"/>
  <c r="I103" i="888" s="1"/>
  <c r="E99" i="888"/>
  <c r="E103" i="888" s="1"/>
  <c r="D139" i="888"/>
  <c r="M120" i="888"/>
  <c r="I120" i="888"/>
  <c r="E120" i="888"/>
  <c r="O120" i="888"/>
  <c r="K120" i="888"/>
  <c r="G120" i="888"/>
  <c r="L120" i="888"/>
  <c r="J120" i="888"/>
  <c r="N120" i="888"/>
  <c r="H120" i="888"/>
  <c r="F120" i="888"/>
  <c r="H99" i="888"/>
  <c r="H103" i="888" s="1"/>
  <c r="P99" i="888"/>
  <c r="P103" i="888" s="1"/>
  <c r="E110" i="888"/>
  <c r="E109" i="888"/>
  <c r="E108" i="888"/>
  <c r="E107" i="888"/>
  <c r="I110" i="888"/>
  <c r="I109" i="888"/>
  <c r="I108" i="888"/>
  <c r="I107" i="888"/>
  <c r="M109" i="888"/>
  <c r="M108" i="888"/>
  <c r="M107" i="888"/>
  <c r="Q109" i="888"/>
  <c r="Q108" i="888"/>
  <c r="U110" i="888"/>
  <c r="U109" i="888"/>
  <c r="U108" i="888"/>
  <c r="Y110" i="888"/>
  <c r="Y109" i="888"/>
  <c r="Y108" i="888"/>
  <c r="Y111" i="888" s="1"/>
  <c r="AC109" i="888"/>
  <c r="AC108" i="888"/>
  <c r="AC111" i="888" s="1"/>
  <c r="AG109" i="888"/>
  <c r="AG108" i="888"/>
  <c r="AK110" i="888"/>
  <c r="AK108" i="888"/>
  <c r="AO110" i="888"/>
  <c r="AO108" i="888"/>
  <c r="AO111" i="888" s="1"/>
  <c r="AL111" i="888"/>
  <c r="M110" i="888"/>
  <c r="W113" i="888"/>
  <c r="E93" i="888"/>
  <c r="E101" i="888" s="1"/>
  <c r="E106" i="888" s="1"/>
  <c r="E117" i="888" s="1"/>
  <c r="I93" i="888"/>
  <c r="I101" i="888" s="1"/>
  <c r="M93" i="888"/>
  <c r="M101" i="888" s="1"/>
  <c r="M106" i="888" s="1"/>
  <c r="M117" i="888" s="1"/>
  <c r="AL109" i="888"/>
  <c r="N110" i="888"/>
  <c r="AD110" i="888"/>
  <c r="AI110" i="888"/>
  <c r="AI109" i="888"/>
  <c r="AM110" i="888"/>
  <c r="AM109" i="888"/>
  <c r="AQ110" i="888"/>
  <c r="AQ109" i="888"/>
  <c r="F93" i="888"/>
  <c r="F101" i="888" s="1"/>
  <c r="J93" i="888"/>
  <c r="J101" i="888" s="1"/>
  <c r="J104" i="888" s="1"/>
  <c r="F107" i="888"/>
  <c r="J107" i="888"/>
  <c r="N107" i="888"/>
  <c r="F108" i="888"/>
  <c r="J108" i="888"/>
  <c r="N108" i="888"/>
  <c r="R108" i="888"/>
  <c r="V108" i="888"/>
  <c r="V111" i="888" s="1"/>
  <c r="Z108" i="888"/>
  <c r="Z111" i="888" s="1"/>
  <c r="AD108" i="888"/>
  <c r="AH108" i="888"/>
  <c r="AP108" i="888"/>
  <c r="AP111" i="888" s="1"/>
  <c r="J109" i="888"/>
  <c r="Z109" i="888"/>
  <c r="D137" i="888"/>
  <c r="D138" i="888" s="1"/>
  <c r="N106" i="887"/>
  <c r="N104" i="887"/>
  <c r="N113" i="887" s="1"/>
  <c r="AF111" i="887"/>
  <c r="AF104" i="887"/>
  <c r="J107" i="887"/>
  <c r="L107" i="887"/>
  <c r="I110" i="887"/>
  <c r="I109" i="887"/>
  <c r="I108" i="887"/>
  <c r="I107" i="887"/>
  <c r="Q110" i="887"/>
  <c r="Q109" i="887"/>
  <c r="Q108" i="887"/>
  <c r="Y110" i="887"/>
  <c r="Y109" i="887"/>
  <c r="Y108" i="887"/>
  <c r="Y111" i="887" s="1"/>
  <c r="AC110" i="887"/>
  <c r="AC109" i="887"/>
  <c r="AC108" i="887"/>
  <c r="AC111" i="887" s="1"/>
  <c r="AG110" i="887"/>
  <c r="AG109" i="887"/>
  <c r="AG108" i="887"/>
  <c r="AK110" i="887"/>
  <c r="AK109" i="887"/>
  <c r="AK108" i="887"/>
  <c r="AK111" i="887" s="1"/>
  <c r="L93" i="887"/>
  <c r="L101" i="887" s="1"/>
  <c r="F107" i="887"/>
  <c r="F93" i="887"/>
  <c r="F101" i="887" s="1"/>
  <c r="S104" i="887"/>
  <c r="W104" i="887"/>
  <c r="AA104" i="887"/>
  <c r="AE104" i="887"/>
  <c r="AI104" i="887"/>
  <c r="AM104" i="887"/>
  <c r="AQ104" i="887"/>
  <c r="H99" i="887"/>
  <c r="H103" i="887" s="1"/>
  <c r="M93" i="887"/>
  <c r="M101" i="887" s="1"/>
  <c r="I93" i="887"/>
  <c r="I101" i="887" s="1"/>
  <c r="E93" i="887"/>
  <c r="E101" i="887" s="1"/>
  <c r="O93" i="887"/>
  <c r="O101" i="887" s="1"/>
  <c r="K93" i="887"/>
  <c r="K101" i="887" s="1"/>
  <c r="G93" i="887"/>
  <c r="G101" i="887" s="1"/>
  <c r="E110" i="887"/>
  <c r="E109" i="887"/>
  <c r="E108" i="887"/>
  <c r="E107" i="887"/>
  <c r="M110" i="887"/>
  <c r="M109" i="887"/>
  <c r="M108" i="887"/>
  <c r="M107" i="887"/>
  <c r="U110" i="887"/>
  <c r="U109" i="887"/>
  <c r="U108" i="887"/>
  <c r="AO110" i="887"/>
  <c r="AO109" i="887"/>
  <c r="AO108" i="887"/>
  <c r="AO111" i="887" s="1"/>
  <c r="M99" i="887"/>
  <c r="M103" i="887" s="1"/>
  <c r="I99" i="887"/>
  <c r="I103" i="887" s="1"/>
  <c r="E99" i="887"/>
  <c r="E103" i="887" s="1"/>
  <c r="O99" i="887"/>
  <c r="O103" i="887" s="1"/>
  <c r="K99" i="887"/>
  <c r="K103" i="887" s="1"/>
  <c r="G99" i="887"/>
  <c r="G103" i="887" s="1"/>
  <c r="D139" i="887"/>
  <c r="M120" i="887"/>
  <c r="I120" i="887"/>
  <c r="E120" i="887"/>
  <c r="O120" i="887"/>
  <c r="K120" i="887"/>
  <c r="G120" i="887"/>
  <c r="L120" i="887"/>
  <c r="P120" i="887"/>
  <c r="H120" i="887"/>
  <c r="J120" i="887"/>
  <c r="F120" i="887"/>
  <c r="N120" i="887"/>
  <c r="G110" i="887"/>
  <c r="G109" i="887"/>
  <c r="G108" i="887"/>
  <c r="G107" i="887"/>
  <c r="K110" i="887"/>
  <c r="K107" i="887"/>
  <c r="K109" i="887"/>
  <c r="K108" i="887"/>
  <c r="O110" i="887"/>
  <c r="O108" i="887"/>
  <c r="O107" i="887"/>
  <c r="O109" i="887"/>
  <c r="S110" i="887"/>
  <c r="S108" i="887"/>
  <c r="S111" i="887" s="1"/>
  <c r="S109" i="887"/>
  <c r="W110" i="887"/>
  <c r="W109" i="887"/>
  <c r="W108" i="887"/>
  <c r="W111" i="887" s="1"/>
  <c r="AA110" i="887"/>
  <c r="AA109" i="887"/>
  <c r="AA108" i="887"/>
  <c r="AA111" i="887" s="1"/>
  <c r="AE110" i="887"/>
  <c r="AE108" i="887"/>
  <c r="AE111" i="887" s="1"/>
  <c r="AE109" i="887"/>
  <c r="AI110" i="887"/>
  <c r="AI109" i="887"/>
  <c r="AI108" i="887"/>
  <c r="AI111" i="887" s="1"/>
  <c r="AI113" i="887" s="1"/>
  <c r="AM110" i="887"/>
  <c r="AM109" i="887"/>
  <c r="AM108" i="887"/>
  <c r="AM111" i="887" s="1"/>
  <c r="AQ110" i="887"/>
  <c r="AQ109" i="887"/>
  <c r="AQ108" i="887"/>
  <c r="AQ111" i="887" s="1"/>
  <c r="H93" i="887"/>
  <c r="H101" i="887" s="1"/>
  <c r="P93" i="887"/>
  <c r="P101" i="887" s="1"/>
  <c r="P111" i="887" s="1"/>
  <c r="J99" i="887"/>
  <c r="J103" i="887" s="1"/>
  <c r="J106" i="887" s="1"/>
  <c r="AG111" i="887"/>
  <c r="AJ113" i="887"/>
  <c r="AJ116" i="887" s="1"/>
  <c r="AJ118" i="887" s="1"/>
  <c r="D135" i="887"/>
  <c r="G95" i="887"/>
  <c r="G102" i="887" s="1"/>
  <c r="G106" i="887" s="1"/>
  <c r="K95" i="887"/>
  <c r="K102" i="887" s="1"/>
  <c r="S117" i="887"/>
  <c r="W117" i="887"/>
  <c r="AA117" i="887"/>
  <c r="AE117" i="887"/>
  <c r="AI117" i="887"/>
  <c r="AM117" i="887"/>
  <c r="AQ117" i="887"/>
  <c r="N107" i="887"/>
  <c r="L108" i="887"/>
  <c r="R108" i="887"/>
  <c r="AB108" i="887"/>
  <c r="AB111" i="887" s="1"/>
  <c r="AB113" i="887" s="1"/>
  <c r="AH108" i="887"/>
  <c r="J109" i="887"/>
  <c r="T109" i="887"/>
  <c r="Z109" i="887"/>
  <c r="AL109" i="887"/>
  <c r="F110" i="887"/>
  <c r="J108" i="887"/>
  <c r="Z108" i="887"/>
  <c r="AP108" i="887"/>
  <c r="AP111" i="887" s="1"/>
  <c r="R109" i="887"/>
  <c r="AH109" i="887"/>
  <c r="AP109" i="887"/>
  <c r="D137" i="887"/>
  <c r="D138" i="887" s="1"/>
  <c r="M104" i="885"/>
  <c r="Q104" i="885"/>
  <c r="U104" i="885"/>
  <c r="AC104" i="885"/>
  <c r="AC113" i="885" s="1"/>
  <c r="AK104" i="885"/>
  <c r="AO104" i="885"/>
  <c r="AD104" i="885"/>
  <c r="AH104" i="885"/>
  <c r="AP104" i="885"/>
  <c r="AF111" i="885"/>
  <c r="AN111" i="885"/>
  <c r="AN114" i="885" s="1"/>
  <c r="AE104" i="885"/>
  <c r="AF113" i="885"/>
  <c r="AF114" i="885"/>
  <c r="R111" i="885"/>
  <c r="R114" i="885" s="1"/>
  <c r="AH111" i="885"/>
  <c r="V111" i="885"/>
  <c r="AL111" i="885"/>
  <c r="AP111" i="885"/>
  <c r="AP113" i="885" s="1"/>
  <c r="G110" i="885"/>
  <c r="G108" i="885"/>
  <c r="K110" i="885"/>
  <c r="K109" i="885"/>
  <c r="O110" i="885"/>
  <c r="O109" i="885"/>
  <c r="S110" i="885"/>
  <c r="S108" i="885"/>
  <c r="W110" i="885"/>
  <c r="W108" i="885"/>
  <c r="AA110" i="885"/>
  <c r="AA109" i="885"/>
  <c r="AE110" i="885"/>
  <c r="AE109" i="885"/>
  <c r="AI110" i="885"/>
  <c r="AI108" i="885"/>
  <c r="AM110" i="885"/>
  <c r="AM109" i="885"/>
  <c r="AM108" i="885"/>
  <c r="AQ110" i="885"/>
  <c r="AQ109" i="885"/>
  <c r="F93" i="885"/>
  <c r="F101" i="885" s="1"/>
  <c r="J93" i="885"/>
  <c r="J101" i="885" s="1"/>
  <c r="N93" i="885"/>
  <c r="N101" i="885" s="1"/>
  <c r="F99" i="885"/>
  <c r="F103" i="885" s="1"/>
  <c r="J99" i="885"/>
  <c r="J103" i="885" s="1"/>
  <c r="N99" i="885"/>
  <c r="N103" i="885" s="1"/>
  <c r="K107" i="885"/>
  <c r="AA108" i="885"/>
  <c r="S109" i="885"/>
  <c r="D135" i="885"/>
  <c r="H108" i="885"/>
  <c r="H107" i="885"/>
  <c r="L110" i="885"/>
  <c r="L108" i="885"/>
  <c r="T110" i="885"/>
  <c r="T109" i="885"/>
  <c r="AB110" i="885"/>
  <c r="AB108" i="885"/>
  <c r="AJ110" i="885"/>
  <c r="AJ109" i="885"/>
  <c r="AR110" i="885"/>
  <c r="AR109" i="885"/>
  <c r="AR108" i="885"/>
  <c r="G93" i="885"/>
  <c r="G101" i="885" s="1"/>
  <c r="K93" i="885"/>
  <c r="K101" i="885" s="1"/>
  <c r="K104" i="885" s="1"/>
  <c r="O93" i="885"/>
  <c r="O101" i="885" s="1"/>
  <c r="O104" i="885" s="1"/>
  <c r="G95" i="885"/>
  <c r="G102" i="885" s="1"/>
  <c r="K95" i="885"/>
  <c r="K102" i="885" s="1"/>
  <c r="O95" i="885"/>
  <c r="O102" i="885" s="1"/>
  <c r="G99" i="885"/>
  <c r="G103" i="885" s="1"/>
  <c r="G111" i="885" s="1"/>
  <c r="K99" i="885"/>
  <c r="K103" i="885" s="1"/>
  <c r="O99" i="885"/>
  <c r="O103" i="885" s="1"/>
  <c r="S103" i="885"/>
  <c r="W103" i="885"/>
  <c r="W111" i="885" s="1"/>
  <c r="AA103" i="885"/>
  <c r="AE103" i="885"/>
  <c r="AI103" i="885"/>
  <c r="AM103" i="885"/>
  <c r="AM111" i="885" s="1"/>
  <c r="AQ103" i="885"/>
  <c r="AQ104" i="885" s="1"/>
  <c r="L107" i="885"/>
  <c r="J108" i="885"/>
  <c r="T108" i="885"/>
  <c r="T111" i="885" s="1"/>
  <c r="AE108" i="885"/>
  <c r="L109" i="885"/>
  <c r="W109" i="885"/>
  <c r="AH109" i="885"/>
  <c r="H110" i="885"/>
  <c r="X110" i="885"/>
  <c r="AN110" i="885"/>
  <c r="D139" i="885"/>
  <c r="M120" i="885"/>
  <c r="I120" i="885"/>
  <c r="E120" i="885"/>
  <c r="O120" i="885"/>
  <c r="K120" i="885"/>
  <c r="G120" i="885"/>
  <c r="L120" i="885"/>
  <c r="P120" i="885"/>
  <c r="H120" i="885"/>
  <c r="J120" i="885"/>
  <c r="F120" i="885"/>
  <c r="E110" i="885"/>
  <c r="E109" i="885"/>
  <c r="E108" i="885"/>
  <c r="E107" i="885"/>
  <c r="I110" i="885"/>
  <c r="I109" i="885"/>
  <c r="I108" i="885"/>
  <c r="I107" i="885"/>
  <c r="M110" i="885"/>
  <c r="M109" i="885"/>
  <c r="M111" i="885" s="1"/>
  <c r="M108" i="885"/>
  <c r="M107" i="885"/>
  <c r="Q110" i="885"/>
  <c r="Q109" i="885"/>
  <c r="Q108" i="885"/>
  <c r="Q111" i="885" s="1"/>
  <c r="Q113" i="885" s="1"/>
  <c r="U110" i="885"/>
  <c r="U109" i="885"/>
  <c r="U108" i="885"/>
  <c r="U111" i="885" s="1"/>
  <c r="Y110" i="885"/>
  <c r="Y109" i="885"/>
  <c r="Y108" i="885"/>
  <c r="Y111" i="885" s="1"/>
  <c r="AC110" i="885"/>
  <c r="AC109" i="885"/>
  <c r="AC108" i="885"/>
  <c r="AG110" i="885"/>
  <c r="AG109" i="885"/>
  <c r="AG108" i="885"/>
  <c r="AK110" i="885"/>
  <c r="AK109" i="885"/>
  <c r="AK108" i="885"/>
  <c r="AK111" i="885" s="1"/>
  <c r="AO110" i="885"/>
  <c r="AO109" i="885"/>
  <c r="AO108" i="885"/>
  <c r="AO111" i="885" s="1"/>
  <c r="D91" i="885"/>
  <c r="L93" i="885"/>
  <c r="L101" i="885" s="1"/>
  <c r="P93" i="885"/>
  <c r="P101" i="885" s="1"/>
  <c r="H99" i="885"/>
  <c r="H103" i="885" s="1"/>
  <c r="H111" i="885" s="1"/>
  <c r="L99" i="885"/>
  <c r="L103" i="885" s="1"/>
  <c r="P99" i="885"/>
  <c r="P103" i="885" s="1"/>
  <c r="AC111" i="885"/>
  <c r="M106" i="885"/>
  <c r="M117" i="885" s="1"/>
  <c r="G107" i="885"/>
  <c r="O107" i="885"/>
  <c r="K108" i="885"/>
  <c r="AQ108" i="885"/>
  <c r="AI109" i="885"/>
  <c r="F110" i="885"/>
  <c r="F109" i="885"/>
  <c r="N110" i="885"/>
  <c r="N108" i="885"/>
  <c r="N107" i="885"/>
  <c r="V110" i="885"/>
  <c r="V109" i="885"/>
  <c r="AD110" i="885"/>
  <c r="AD108" i="885"/>
  <c r="AD111" i="885" s="1"/>
  <c r="AD113" i="885" s="1"/>
  <c r="AL110" i="885"/>
  <c r="AL109" i="885"/>
  <c r="E93" i="885"/>
  <c r="E101" i="885" s="1"/>
  <c r="I93" i="885"/>
  <c r="I101" i="885" s="1"/>
  <c r="E95" i="885"/>
  <c r="E102" i="885" s="1"/>
  <c r="I95" i="885"/>
  <c r="I102" i="885" s="1"/>
  <c r="E99" i="885"/>
  <c r="E103" i="885" s="1"/>
  <c r="I99" i="885"/>
  <c r="I103" i="885" s="1"/>
  <c r="J107" i="885"/>
  <c r="P107" i="885"/>
  <c r="O108" i="885"/>
  <c r="Z108" i="885"/>
  <c r="AJ108" i="885"/>
  <c r="G109" i="885"/>
  <c r="R109" i="885"/>
  <c r="AB109" i="885"/>
  <c r="AN109" i="885"/>
  <c r="P110" i="885"/>
  <c r="AF110" i="885"/>
  <c r="S117" i="885"/>
  <c r="W117" i="885"/>
  <c r="AA117" i="885"/>
  <c r="AE117" i="885"/>
  <c r="AI117" i="885"/>
  <c r="AM117" i="885"/>
  <c r="AQ117" i="885"/>
  <c r="D137" i="885"/>
  <c r="D138" i="885" s="1"/>
  <c r="P93" i="884"/>
  <c r="P101" i="884" s="1"/>
  <c r="L93" i="884"/>
  <c r="L101" i="884" s="1"/>
  <c r="H93" i="884"/>
  <c r="H101" i="884" s="1"/>
  <c r="S93" i="884"/>
  <c r="S101" i="884" s="1"/>
  <c r="O93" i="884"/>
  <c r="O101" i="884" s="1"/>
  <c r="K93" i="884"/>
  <c r="K101" i="884" s="1"/>
  <c r="G93" i="884"/>
  <c r="G101" i="884" s="1"/>
  <c r="R93" i="884"/>
  <c r="R101" i="884" s="1"/>
  <c r="N93" i="884"/>
  <c r="N101" i="884" s="1"/>
  <c r="J93" i="884"/>
  <c r="J101" i="884" s="1"/>
  <c r="F93" i="884"/>
  <c r="F101" i="884" s="1"/>
  <c r="Q93" i="884"/>
  <c r="Q101" i="884" s="1"/>
  <c r="M93" i="884"/>
  <c r="M101" i="884" s="1"/>
  <c r="I93" i="884"/>
  <c r="I101" i="884" s="1"/>
  <c r="E93" i="884"/>
  <c r="E101" i="884" s="1"/>
  <c r="U104" i="884"/>
  <c r="Y104" i="884"/>
  <c r="AB104" i="884"/>
  <c r="E95" i="884"/>
  <c r="E102" i="884" s="1"/>
  <c r="I95" i="884"/>
  <c r="I102" i="884" s="1"/>
  <c r="M95" i="884"/>
  <c r="M102" i="884" s="1"/>
  <c r="Q95" i="884"/>
  <c r="Q102" i="884" s="1"/>
  <c r="J107" i="884"/>
  <c r="R107" i="884"/>
  <c r="J108" i="884"/>
  <c r="R108" i="884"/>
  <c r="Z108" i="884"/>
  <c r="Z111" i="884" s="1"/>
  <c r="AH108" i="884"/>
  <c r="AP108" i="884"/>
  <c r="AP111" i="884" s="1"/>
  <c r="J109" i="884"/>
  <c r="R109" i="884"/>
  <c r="Z109" i="884"/>
  <c r="AH109" i="884"/>
  <c r="AP109" i="884"/>
  <c r="G110" i="884"/>
  <c r="G109" i="884"/>
  <c r="G108" i="884"/>
  <c r="G107" i="884"/>
  <c r="K110" i="884"/>
  <c r="K109" i="884"/>
  <c r="K108" i="884"/>
  <c r="K107" i="884"/>
  <c r="O110" i="884"/>
  <c r="O109" i="884"/>
  <c r="O108" i="884"/>
  <c r="O107" i="884"/>
  <c r="S110" i="884"/>
  <c r="S109" i="884"/>
  <c r="S108" i="884"/>
  <c r="S107" i="884"/>
  <c r="W110" i="884"/>
  <c r="W109" i="884"/>
  <c r="W108" i="884"/>
  <c r="AA110" i="884"/>
  <c r="AA109" i="884"/>
  <c r="AA108" i="884"/>
  <c r="AE110" i="884"/>
  <c r="AE109" i="884"/>
  <c r="AE108" i="884"/>
  <c r="AI110" i="884"/>
  <c r="AI109" i="884"/>
  <c r="AI108" i="884"/>
  <c r="AM110" i="884"/>
  <c r="AM109" i="884"/>
  <c r="AM108" i="884"/>
  <c r="AQ110" i="884"/>
  <c r="AQ109" i="884"/>
  <c r="AQ108" i="884"/>
  <c r="F95" i="884"/>
  <c r="F102" i="884" s="1"/>
  <c r="J95" i="884"/>
  <c r="J102" i="884" s="1"/>
  <c r="N95" i="884"/>
  <c r="N102" i="884" s="1"/>
  <c r="N106" i="884" s="1"/>
  <c r="N117" i="884" s="1"/>
  <c r="R95" i="884"/>
  <c r="R102" i="884" s="1"/>
  <c r="F99" i="884"/>
  <c r="F103" i="884" s="1"/>
  <c r="J99" i="884"/>
  <c r="J103" i="884" s="1"/>
  <c r="N99" i="884"/>
  <c r="N103" i="884" s="1"/>
  <c r="R99" i="884"/>
  <c r="R103" i="884" s="1"/>
  <c r="W103" i="884"/>
  <c r="W111" i="884" s="1"/>
  <c r="AA103" i="884"/>
  <c r="AE103" i="884"/>
  <c r="AI103" i="884"/>
  <c r="AM103" i="884"/>
  <c r="AM111" i="884" s="1"/>
  <c r="AQ103" i="884"/>
  <c r="AQ104" i="884" s="1"/>
  <c r="L107" i="884"/>
  <c r="L108" i="884"/>
  <c r="T108" i="884"/>
  <c r="AB108" i="884"/>
  <c r="AB111" i="884" s="1"/>
  <c r="AB113" i="884" s="1"/>
  <c r="AJ108" i="884"/>
  <c r="AJ111" i="884" s="1"/>
  <c r="AR108" i="884"/>
  <c r="AR111" i="884" s="1"/>
  <c r="AR113" i="884" s="1"/>
  <c r="L109" i="884"/>
  <c r="T109" i="884"/>
  <c r="AB109" i="884"/>
  <c r="AJ109" i="884"/>
  <c r="AR109" i="884"/>
  <c r="W104" i="884"/>
  <c r="W114" i="884" s="1"/>
  <c r="AA104" i="884"/>
  <c r="AM104" i="884"/>
  <c r="AM114" i="884" s="1"/>
  <c r="G95" i="884"/>
  <c r="G102" i="884" s="1"/>
  <c r="G106" i="884" s="1"/>
  <c r="G117" i="884" s="1"/>
  <c r="K95" i="884"/>
  <c r="K102" i="884" s="1"/>
  <c r="O95" i="884"/>
  <c r="O102" i="884" s="1"/>
  <c r="S95" i="884"/>
  <c r="S102" i="884" s="1"/>
  <c r="G103" i="884"/>
  <c r="K103" i="884"/>
  <c r="O103" i="884"/>
  <c r="F107" i="884"/>
  <c r="N107" i="884"/>
  <c r="F108" i="884"/>
  <c r="N108" i="884"/>
  <c r="V108" i="884"/>
  <c r="AD108" i="884"/>
  <c r="AD111" i="884" s="1"/>
  <c r="AL108" i="884"/>
  <c r="AL111" i="884" s="1"/>
  <c r="F109" i="884"/>
  <c r="N109" i="884"/>
  <c r="V109" i="884"/>
  <c r="AD109" i="884"/>
  <c r="AL109" i="884"/>
  <c r="W113" i="884"/>
  <c r="W116" i="884" s="1"/>
  <c r="W118" i="884" s="1"/>
  <c r="S103" i="884"/>
  <c r="D139" i="884"/>
  <c r="Q120" i="884"/>
  <c r="M120" i="884"/>
  <c r="I120" i="884"/>
  <c r="E120" i="884"/>
  <c r="S120" i="884"/>
  <c r="O120" i="884"/>
  <c r="K120" i="884"/>
  <c r="G120" i="884"/>
  <c r="L120" i="884"/>
  <c r="R120" i="884"/>
  <c r="J120" i="884"/>
  <c r="N120" i="884"/>
  <c r="F120" i="884"/>
  <c r="E110" i="884"/>
  <c r="E109" i="884"/>
  <c r="E108" i="884"/>
  <c r="E107" i="884"/>
  <c r="I110" i="884"/>
  <c r="I109" i="884"/>
  <c r="I108" i="884"/>
  <c r="I107" i="884"/>
  <c r="M110" i="884"/>
  <c r="M109" i="884"/>
  <c r="M108" i="884"/>
  <c r="M107" i="884"/>
  <c r="Q109" i="884"/>
  <c r="Q108" i="884"/>
  <c r="Q107" i="884"/>
  <c r="U109" i="884"/>
  <c r="U108" i="884"/>
  <c r="U111" i="884" s="1"/>
  <c r="Y109" i="884"/>
  <c r="Y108" i="884"/>
  <c r="Y111" i="884" s="1"/>
  <c r="Y113" i="884" s="1"/>
  <c r="AC109" i="884"/>
  <c r="AC108" i="884"/>
  <c r="AG109" i="884"/>
  <c r="AG108" i="884"/>
  <c r="AK109" i="884"/>
  <c r="AK108" i="884"/>
  <c r="AO109" i="884"/>
  <c r="AO108" i="884"/>
  <c r="D91" i="884"/>
  <c r="H95" i="884"/>
  <c r="H102" i="884" s="1"/>
  <c r="L95" i="884"/>
  <c r="L102" i="884" s="1"/>
  <c r="H99" i="884"/>
  <c r="H103" i="884" s="1"/>
  <c r="L99" i="884"/>
  <c r="L103" i="884" s="1"/>
  <c r="P99" i="884"/>
  <c r="P103" i="884" s="1"/>
  <c r="AG103" i="884"/>
  <c r="AG104" i="884" s="1"/>
  <c r="AK103" i="884"/>
  <c r="AO103" i="884"/>
  <c r="H107" i="884"/>
  <c r="P107" i="884"/>
  <c r="H108" i="884"/>
  <c r="P108" i="884"/>
  <c r="X108" i="884"/>
  <c r="AF108" i="884"/>
  <c r="AF111" i="884" s="1"/>
  <c r="AN108" i="884"/>
  <c r="H109" i="884"/>
  <c r="P109" i="884"/>
  <c r="X109" i="884"/>
  <c r="AF109" i="884"/>
  <c r="AN109" i="884"/>
  <c r="Q110" i="884"/>
  <c r="AG110" i="884"/>
  <c r="H120" i="884"/>
  <c r="D137" i="884"/>
  <c r="D138" i="884" s="1"/>
  <c r="AI104" i="883"/>
  <c r="AM104" i="883"/>
  <c r="AF111" i="883"/>
  <c r="I110" i="883"/>
  <c r="I109" i="883"/>
  <c r="I108" i="883"/>
  <c r="I107" i="883"/>
  <c r="Q110" i="883"/>
  <c r="Q109" i="883"/>
  <c r="Q108" i="883"/>
  <c r="Q107" i="883"/>
  <c r="U110" i="883"/>
  <c r="U109" i="883"/>
  <c r="U108" i="883"/>
  <c r="AG110" i="883"/>
  <c r="AG109" i="883"/>
  <c r="AG108" i="883"/>
  <c r="AO110" i="883"/>
  <c r="AO109" i="883"/>
  <c r="AO108" i="883"/>
  <c r="D91" i="883"/>
  <c r="L99" i="883"/>
  <c r="L103" i="883" s="1"/>
  <c r="AE111" i="883"/>
  <c r="AE114" i="883" s="1"/>
  <c r="J110" i="883"/>
  <c r="J109" i="883"/>
  <c r="J108" i="883"/>
  <c r="J107" i="883"/>
  <c r="R109" i="883"/>
  <c r="R108" i="883"/>
  <c r="R107" i="883"/>
  <c r="R110" i="883"/>
  <c r="Z109" i="883"/>
  <c r="Z108" i="883"/>
  <c r="AH109" i="883"/>
  <c r="AH108" i="883"/>
  <c r="AH111" i="883" s="1"/>
  <c r="AH110" i="883"/>
  <c r="AP109" i="883"/>
  <c r="AP108" i="883"/>
  <c r="AP111" i="883" s="1"/>
  <c r="E99" i="883"/>
  <c r="E103" i="883" s="1"/>
  <c r="M99" i="883"/>
  <c r="M103" i="883" s="1"/>
  <c r="Q99" i="883"/>
  <c r="Q103" i="883" s="1"/>
  <c r="Q111" i="883" s="1"/>
  <c r="Y103" i="883"/>
  <c r="AG103" i="883"/>
  <c r="AO103" i="883"/>
  <c r="AL111" i="883"/>
  <c r="F120" i="883"/>
  <c r="F93" i="883"/>
  <c r="F101" i="883" s="1"/>
  <c r="J93" i="883"/>
  <c r="J101" i="883" s="1"/>
  <c r="N93" i="883"/>
  <c r="N101" i="883" s="1"/>
  <c r="R93" i="883"/>
  <c r="R101" i="883" s="1"/>
  <c r="F95" i="883"/>
  <c r="F102" i="883" s="1"/>
  <c r="J95" i="883"/>
  <c r="J102" i="883" s="1"/>
  <c r="N95" i="883"/>
  <c r="N102" i="883" s="1"/>
  <c r="R95" i="883"/>
  <c r="R102" i="883" s="1"/>
  <c r="F99" i="883"/>
  <c r="F103" i="883" s="1"/>
  <c r="J99" i="883"/>
  <c r="J103" i="883" s="1"/>
  <c r="N99" i="883"/>
  <c r="N103" i="883" s="1"/>
  <c r="R99" i="883"/>
  <c r="R103" i="883" s="1"/>
  <c r="K107" i="883"/>
  <c r="S107" i="883"/>
  <c r="K108" i="883"/>
  <c r="S108" i="883"/>
  <c r="AA108" i="883"/>
  <c r="AA111" i="883" s="1"/>
  <c r="AI108" i="883"/>
  <c r="AI111" i="883" s="1"/>
  <c r="AI113" i="883" s="1"/>
  <c r="AQ108" i="883"/>
  <c r="AQ111" i="883" s="1"/>
  <c r="K109" i="883"/>
  <c r="S109" i="883"/>
  <c r="AI109" i="883"/>
  <c r="AQ109" i="883"/>
  <c r="T110" i="883"/>
  <c r="AP110" i="883"/>
  <c r="D139" i="883"/>
  <c r="Q120" i="883"/>
  <c r="M120" i="883"/>
  <c r="I120" i="883"/>
  <c r="E120" i="883"/>
  <c r="S120" i="883"/>
  <c r="O120" i="883"/>
  <c r="K120" i="883"/>
  <c r="G120" i="883"/>
  <c r="L120" i="883"/>
  <c r="R120" i="883"/>
  <c r="J120" i="883"/>
  <c r="N120" i="883"/>
  <c r="H120" i="883"/>
  <c r="E110" i="883"/>
  <c r="E109" i="883"/>
  <c r="E108" i="883"/>
  <c r="E107" i="883"/>
  <c r="M110" i="883"/>
  <c r="M109" i="883"/>
  <c r="M108" i="883"/>
  <c r="M107" i="883"/>
  <c r="Y110" i="883"/>
  <c r="Y109" i="883"/>
  <c r="Y108" i="883"/>
  <c r="AC110" i="883"/>
  <c r="AC109" i="883"/>
  <c r="AC108" i="883"/>
  <c r="AK110" i="883"/>
  <c r="AK109" i="883"/>
  <c r="AK108" i="883"/>
  <c r="H99" i="883"/>
  <c r="H103" i="883" s="1"/>
  <c r="P99" i="883"/>
  <c r="P103" i="883" s="1"/>
  <c r="Z104" i="883"/>
  <c r="AP104" i="883"/>
  <c r="Z111" i="883"/>
  <c r="F110" i="883"/>
  <c r="F109" i="883"/>
  <c r="F108" i="883"/>
  <c r="F107" i="883"/>
  <c r="N110" i="883"/>
  <c r="N109" i="883"/>
  <c r="N108" i="883"/>
  <c r="N107" i="883"/>
  <c r="V109" i="883"/>
  <c r="V108" i="883"/>
  <c r="AD110" i="883"/>
  <c r="AD109" i="883"/>
  <c r="AD108" i="883"/>
  <c r="AD111" i="883" s="1"/>
  <c r="AL109" i="883"/>
  <c r="AL108" i="883"/>
  <c r="AG104" i="883"/>
  <c r="I99" i="883"/>
  <c r="I103" i="883" s="1"/>
  <c r="U103" i="883"/>
  <c r="AC103" i="883"/>
  <c r="AC104" i="883" s="1"/>
  <c r="AK103" i="883"/>
  <c r="AK111" i="883" s="1"/>
  <c r="V104" i="883"/>
  <c r="AL104" i="883"/>
  <c r="V111" i="883"/>
  <c r="AL110" i="883"/>
  <c r="D135" i="883"/>
  <c r="O93" i="883"/>
  <c r="O101" i="883" s="1"/>
  <c r="G95" i="883"/>
  <c r="G102" i="883" s="1"/>
  <c r="K95" i="883"/>
  <c r="K102" i="883" s="1"/>
  <c r="O95" i="883"/>
  <c r="O102" i="883" s="1"/>
  <c r="G99" i="883"/>
  <c r="G103" i="883" s="1"/>
  <c r="K99" i="883"/>
  <c r="K103" i="883" s="1"/>
  <c r="O99" i="883"/>
  <c r="O103" i="883" s="1"/>
  <c r="L107" i="883"/>
  <c r="L108" i="883"/>
  <c r="T108" i="883"/>
  <c r="T111" i="883" s="1"/>
  <c r="AB108" i="883"/>
  <c r="AJ108" i="883"/>
  <c r="AJ111" i="883" s="1"/>
  <c r="AR108" i="883"/>
  <c r="L109" i="883"/>
  <c r="AB109" i="883"/>
  <c r="AR109" i="883"/>
  <c r="V110" i="883"/>
  <c r="V113" i="883"/>
  <c r="D137" i="883"/>
  <c r="D138" i="883" s="1"/>
  <c r="U104" i="882"/>
  <c r="AK104" i="882"/>
  <c r="T104" i="882"/>
  <c r="AB104" i="882"/>
  <c r="X111" i="882"/>
  <c r="X114" i="882" s="1"/>
  <c r="AN111" i="882"/>
  <c r="Q103" i="882"/>
  <c r="F110" i="882"/>
  <c r="F109" i="882"/>
  <c r="F108" i="882"/>
  <c r="F107" i="882"/>
  <c r="J109" i="882"/>
  <c r="J108" i="882"/>
  <c r="J107" i="882"/>
  <c r="J110" i="882"/>
  <c r="N110" i="882"/>
  <c r="N109" i="882"/>
  <c r="N108" i="882"/>
  <c r="N107" i="882"/>
  <c r="R109" i="882"/>
  <c r="R108" i="882"/>
  <c r="R107" i="882"/>
  <c r="R110" i="882"/>
  <c r="V110" i="882"/>
  <c r="V109" i="882"/>
  <c r="V108" i="882"/>
  <c r="V111" i="882" s="1"/>
  <c r="Z109" i="882"/>
  <c r="Z108" i="882"/>
  <c r="Z110" i="882"/>
  <c r="AD110" i="882"/>
  <c r="AD109" i="882"/>
  <c r="AD108" i="882"/>
  <c r="AD111" i="882" s="1"/>
  <c r="AH109" i="882"/>
  <c r="AH108" i="882"/>
  <c r="AH111" i="882" s="1"/>
  <c r="AL110" i="882"/>
  <c r="AL109" i="882"/>
  <c r="AL108" i="882"/>
  <c r="AP109" i="882"/>
  <c r="AP108" i="882"/>
  <c r="AP110" i="882"/>
  <c r="I103" i="882"/>
  <c r="Y103" i="882"/>
  <c r="Y104" i="882" s="1"/>
  <c r="AG103" i="882"/>
  <c r="AG104" i="882" s="1"/>
  <c r="AO103" i="882"/>
  <c r="AO104" i="882" s="1"/>
  <c r="E110" i="882"/>
  <c r="E109" i="882"/>
  <c r="E108" i="882"/>
  <c r="E107" i="882"/>
  <c r="I110" i="882"/>
  <c r="I108" i="882"/>
  <c r="I107" i="882"/>
  <c r="I109" i="882"/>
  <c r="M109" i="882"/>
  <c r="M108" i="882"/>
  <c r="M110" i="882"/>
  <c r="M107" i="882"/>
  <c r="Q110" i="882"/>
  <c r="Q107" i="882"/>
  <c r="Q109" i="882"/>
  <c r="Q108" i="882"/>
  <c r="U110" i="882"/>
  <c r="U109" i="882"/>
  <c r="U108" i="882"/>
  <c r="U111" i="882" s="1"/>
  <c r="Y110" i="882"/>
  <c r="Y109" i="882"/>
  <c r="Y108" i="882"/>
  <c r="AC109" i="882"/>
  <c r="AC108" i="882"/>
  <c r="AC110" i="882"/>
  <c r="AG110" i="882"/>
  <c r="AG109" i="882"/>
  <c r="AG108" i="882"/>
  <c r="AK110" i="882"/>
  <c r="AK109" i="882"/>
  <c r="AK108" i="882"/>
  <c r="AK111" i="882" s="1"/>
  <c r="AO110" i="882"/>
  <c r="AO109" i="882"/>
  <c r="AO108" i="882"/>
  <c r="D91" i="882"/>
  <c r="S99" i="882"/>
  <c r="S103" i="882" s="1"/>
  <c r="S104" i="882" s="1"/>
  <c r="O99" i="882"/>
  <c r="O103" i="882" s="1"/>
  <c r="K99" i="882"/>
  <c r="K103" i="882" s="1"/>
  <c r="G99" i="882"/>
  <c r="G103" i="882" s="1"/>
  <c r="R99" i="882"/>
  <c r="R103" i="882" s="1"/>
  <c r="N99" i="882"/>
  <c r="N103" i="882" s="1"/>
  <c r="J99" i="882"/>
  <c r="J103" i="882" s="1"/>
  <c r="F99" i="882"/>
  <c r="F103" i="882" s="1"/>
  <c r="D139" i="882"/>
  <c r="Q120" i="882"/>
  <c r="M120" i="882"/>
  <c r="I120" i="882"/>
  <c r="E120" i="882"/>
  <c r="P120" i="882"/>
  <c r="L120" i="882"/>
  <c r="H120" i="882"/>
  <c r="S120" i="882"/>
  <c r="K120" i="882"/>
  <c r="R120" i="882"/>
  <c r="J120" i="882"/>
  <c r="N120" i="882"/>
  <c r="F120" i="882"/>
  <c r="G120" i="882"/>
  <c r="H99" i="882"/>
  <c r="H103" i="882" s="1"/>
  <c r="P99" i="882"/>
  <c r="P103" i="882" s="1"/>
  <c r="AL111" i="882"/>
  <c r="AL114" i="882" s="1"/>
  <c r="F93" i="882"/>
  <c r="F101" i="882" s="1"/>
  <c r="J93" i="882"/>
  <c r="J101" i="882" s="1"/>
  <c r="N93" i="882"/>
  <c r="N101" i="882" s="1"/>
  <c r="R93" i="882"/>
  <c r="R101" i="882" s="1"/>
  <c r="F95" i="882"/>
  <c r="F102" i="882" s="1"/>
  <c r="J95" i="882"/>
  <c r="J102" i="882" s="1"/>
  <c r="N95" i="882"/>
  <c r="N102" i="882" s="1"/>
  <c r="R95" i="882"/>
  <c r="R102" i="882" s="1"/>
  <c r="D135" i="882"/>
  <c r="G93" i="882"/>
  <c r="G101" i="882" s="1"/>
  <c r="K93" i="882"/>
  <c r="K101" i="882" s="1"/>
  <c r="O93" i="882"/>
  <c r="O101" i="882" s="1"/>
  <c r="G95" i="882"/>
  <c r="G102" i="882" s="1"/>
  <c r="K95" i="882"/>
  <c r="K102" i="882" s="1"/>
  <c r="O95" i="882"/>
  <c r="O102" i="882" s="1"/>
  <c r="S106" i="882"/>
  <c r="G107" i="882"/>
  <c r="K107" i="882"/>
  <c r="O107" i="882"/>
  <c r="S107" i="882"/>
  <c r="G108" i="882"/>
  <c r="K108" i="882"/>
  <c r="O108" i="882"/>
  <c r="S108" i="882"/>
  <c r="W108" i="882"/>
  <c r="W111" i="882" s="1"/>
  <c r="AA108" i="882"/>
  <c r="AE108" i="882"/>
  <c r="AI108" i="882"/>
  <c r="AI111" i="882" s="1"/>
  <c r="AM108" i="882"/>
  <c r="AM111" i="882" s="1"/>
  <c r="AQ108" i="882"/>
  <c r="G109" i="882"/>
  <c r="K109" i="882"/>
  <c r="O109" i="882"/>
  <c r="S109" i="882"/>
  <c r="W109" i="882"/>
  <c r="AA109" i="882"/>
  <c r="AE109" i="882"/>
  <c r="AI109" i="882"/>
  <c r="AM109" i="882"/>
  <c r="AQ109" i="882"/>
  <c r="D137" i="882"/>
  <c r="D138" i="882" s="1"/>
  <c r="N106" i="881"/>
  <c r="N104" i="881"/>
  <c r="N113" i="881" s="1"/>
  <c r="R104" i="881"/>
  <c r="R114" i="881" s="1"/>
  <c r="Z104" i="881"/>
  <c r="Z114" i="881" s="1"/>
  <c r="AH104" i="881"/>
  <c r="AP104" i="881"/>
  <c r="AP114" i="881" s="1"/>
  <c r="G110" i="881"/>
  <c r="G109" i="881"/>
  <c r="G108" i="881"/>
  <c r="G107" i="881"/>
  <c r="O110" i="881"/>
  <c r="O109" i="881"/>
  <c r="O108" i="881"/>
  <c r="O107" i="881"/>
  <c r="W110" i="881"/>
  <c r="W109" i="881"/>
  <c r="W108" i="881"/>
  <c r="W111" i="881" s="1"/>
  <c r="AE110" i="881"/>
  <c r="AE109" i="881"/>
  <c r="AE108" i="881"/>
  <c r="AE111" i="881" s="1"/>
  <c r="AE113" i="881" s="1"/>
  <c r="AM109" i="881"/>
  <c r="AM110" i="881"/>
  <c r="AM108" i="881"/>
  <c r="AM111" i="881" s="1"/>
  <c r="AL111" i="881"/>
  <c r="L109" i="881"/>
  <c r="L108" i="881"/>
  <c r="L107" i="881"/>
  <c r="L110" i="881"/>
  <c r="T110" i="881"/>
  <c r="T109" i="881"/>
  <c r="T108" i="881"/>
  <c r="AB110" i="881"/>
  <c r="AB109" i="881"/>
  <c r="AB108" i="881"/>
  <c r="AB111" i="881" s="1"/>
  <c r="AJ110" i="881"/>
  <c r="AJ109" i="881"/>
  <c r="AJ108" i="881"/>
  <c r="AJ111" i="881" s="1"/>
  <c r="AN110" i="881"/>
  <c r="AN108" i="881"/>
  <c r="AN111" i="881" s="1"/>
  <c r="K93" i="881"/>
  <c r="K101" i="881" s="1"/>
  <c r="K104" i="881" s="1"/>
  <c r="W104" i="881"/>
  <c r="AM104" i="881"/>
  <c r="N107" i="881"/>
  <c r="M95" i="881"/>
  <c r="M102" i="881" s="1"/>
  <c r="I95" i="881"/>
  <c r="I102" i="881" s="1"/>
  <c r="E95" i="881"/>
  <c r="E102" i="881" s="1"/>
  <c r="E106" i="881" s="1"/>
  <c r="E117" i="881" s="1"/>
  <c r="P95" i="881"/>
  <c r="P102" i="881" s="1"/>
  <c r="L95" i="881"/>
  <c r="L102" i="881" s="1"/>
  <c r="H95" i="881"/>
  <c r="H102" i="881" s="1"/>
  <c r="F93" i="881"/>
  <c r="F101" i="881" s="1"/>
  <c r="J95" i="881"/>
  <c r="J102" i="881" s="1"/>
  <c r="K109" i="881"/>
  <c r="K108" i="881"/>
  <c r="K107" i="881"/>
  <c r="S109" i="881"/>
  <c r="S108" i="881"/>
  <c r="S111" i="881" s="1"/>
  <c r="S113" i="881" s="1"/>
  <c r="S110" i="881"/>
  <c r="AA108" i="881"/>
  <c r="AA111" i="881" s="1"/>
  <c r="AA109" i="881"/>
  <c r="AI108" i="881"/>
  <c r="AI111" i="881" s="1"/>
  <c r="AI110" i="881"/>
  <c r="AQ108" i="881"/>
  <c r="AQ111" i="881" s="1"/>
  <c r="AQ109" i="881"/>
  <c r="V111" i="881"/>
  <c r="M93" i="881"/>
  <c r="M101" i="881" s="1"/>
  <c r="I93" i="881"/>
  <c r="I101" i="881" s="1"/>
  <c r="E93" i="881"/>
  <c r="E101" i="881" s="1"/>
  <c r="P93" i="881"/>
  <c r="P101" i="881" s="1"/>
  <c r="L93" i="881"/>
  <c r="L101" i="881" s="1"/>
  <c r="H93" i="881"/>
  <c r="H101" i="881" s="1"/>
  <c r="H110" i="881"/>
  <c r="H109" i="881"/>
  <c r="H108" i="881"/>
  <c r="H107" i="881"/>
  <c r="P109" i="881"/>
  <c r="P108" i="881"/>
  <c r="P107" i="881"/>
  <c r="X110" i="881"/>
  <c r="X109" i="881"/>
  <c r="X108" i="881"/>
  <c r="X111" i="881" s="1"/>
  <c r="AF109" i="881"/>
  <c r="AF108" i="881"/>
  <c r="AF111" i="881" s="1"/>
  <c r="AR109" i="881"/>
  <c r="AR108" i="881"/>
  <c r="AR110" i="881"/>
  <c r="AE104" i="881"/>
  <c r="G93" i="881"/>
  <c r="G101" i="881" s="1"/>
  <c r="O93" i="881"/>
  <c r="O101" i="881" s="1"/>
  <c r="T104" i="881"/>
  <c r="X104" i="881"/>
  <c r="AB104" i="881"/>
  <c r="AF104" i="881"/>
  <c r="AJ104" i="881"/>
  <c r="AN104" i="881"/>
  <c r="AR104" i="881"/>
  <c r="T111" i="881"/>
  <c r="AR111" i="881"/>
  <c r="S104" i="881"/>
  <c r="AA104" i="881"/>
  <c r="AI104" i="881"/>
  <c r="AQ104" i="881"/>
  <c r="AI109" i="881"/>
  <c r="K110" i="881"/>
  <c r="AA110" i="881"/>
  <c r="AQ110" i="881"/>
  <c r="D139" i="881"/>
  <c r="M120" i="881"/>
  <c r="I120" i="881"/>
  <c r="E120" i="881"/>
  <c r="O120" i="881"/>
  <c r="K120" i="881"/>
  <c r="G120" i="881"/>
  <c r="L120" i="881"/>
  <c r="J120" i="881"/>
  <c r="D91" i="881"/>
  <c r="H99" i="881"/>
  <c r="H103" i="881" s="1"/>
  <c r="L99" i="881"/>
  <c r="L103" i="881" s="1"/>
  <c r="P99" i="881"/>
  <c r="P103" i="881" s="1"/>
  <c r="AK109" i="881"/>
  <c r="M110" i="881"/>
  <c r="AC110" i="881"/>
  <c r="H120" i="881"/>
  <c r="AP113" i="881"/>
  <c r="AP116" i="881" s="1"/>
  <c r="AP118" i="881" s="1"/>
  <c r="AH110" i="881"/>
  <c r="AH109" i="881"/>
  <c r="AL110" i="881"/>
  <c r="AL109" i="881"/>
  <c r="AP110" i="881"/>
  <c r="AP109" i="881"/>
  <c r="E99" i="881"/>
  <c r="E103" i="881" s="1"/>
  <c r="I99" i="881"/>
  <c r="I103" i="881" s="1"/>
  <c r="E107" i="881"/>
  <c r="I107" i="881"/>
  <c r="M107" i="881"/>
  <c r="E108" i="881"/>
  <c r="I108" i="881"/>
  <c r="M108" i="881"/>
  <c r="Q108" i="881"/>
  <c r="Q111" i="881" s="1"/>
  <c r="U108" i="881"/>
  <c r="U111" i="881" s="1"/>
  <c r="U113" i="881" s="1"/>
  <c r="Y108" i="881"/>
  <c r="Y111" i="881" s="1"/>
  <c r="AC108" i="881"/>
  <c r="AG108" i="881"/>
  <c r="AG111" i="881" s="1"/>
  <c r="AO108" i="881"/>
  <c r="AO111" i="881" s="1"/>
  <c r="I109" i="881"/>
  <c r="Y109" i="881"/>
  <c r="N120" i="881"/>
  <c r="D137" i="881"/>
  <c r="D138" i="881" s="1"/>
  <c r="AF104" i="880"/>
  <c r="O99" i="880"/>
  <c r="O103" i="880" s="1"/>
  <c r="K99" i="880"/>
  <c r="K103" i="880" s="1"/>
  <c r="G99" i="880"/>
  <c r="G103" i="880" s="1"/>
  <c r="N99" i="880"/>
  <c r="N103" i="880" s="1"/>
  <c r="J99" i="880"/>
  <c r="J103" i="880" s="1"/>
  <c r="F99" i="880"/>
  <c r="F103" i="880" s="1"/>
  <c r="I99" i="880"/>
  <c r="I103" i="880" s="1"/>
  <c r="Y103" i="880"/>
  <c r="AC103" i="880"/>
  <c r="AC111" i="880" s="1"/>
  <c r="AG103" i="880"/>
  <c r="AK103" i="880"/>
  <c r="AO103" i="880"/>
  <c r="O93" i="880"/>
  <c r="O101" i="880" s="1"/>
  <c r="K93" i="880"/>
  <c r="K101" i="880" s="1"/>
  <c r="K106" i="880" s="1"/>
  <c r="K117" i="880" s="1"/>
  <c r="G93" i="880"/>
  <c r="G101" i="880" s="1"/>
  <c r="N93" i="880"/>
  <c r="N101" i="880" s="1"/>
  <c r="J93" i="880"/>
  <c r="J101" i="880" s="1"/>
  <c r="F93" i="880"/>
  <c r="F101" i="880" s="1"/>
  <c r="E110" i="880"/>
  <c r="E108" i="880"/>
  <c r="E107" i="880"/>
  <c r="I110" i="880"/>
  <c r="I109" i="880"/>
  <c r="I106" i="880"/>
  <c r="I117" i="880" s="1"/>
  <c r="I108" i="880"/>
  <c r="M110" i="880"/>
  <c r="M107" i="880"/>
  <c r="M109" i="880"/>
  <c r="Q110" i="880"/>
  <c r="Q108" i="880"/>
  <c r="Q109" i="880"/>
  <c r="U110" i="880"/>
  <c r="U108" i="880"/>
  <c r="Y110" i="880"/>
  <c r="Y109" i="880"/>
  <c r="Y108" i="880"/>
  <c r="AC110" i="880"/>
  <c r="AC109" i="880"/>
  <c r="AG110" i="880"/>
  <c r="AG108" i="880"/>
  <c r="AG109" i="880"/>
  <c r="AK110" i="880"/>
  <c r="AK108" i="880"/>
  <c r="AO110" i="880"/>
  <c r="AO109" i="880"/>
  <c r="AO108" i="880"/>
  <c r="L93" i="880"/>
  <c r="L101" i="880" s="1"/>
  <c r="L99" i="880"/>
  <c r="L103" i="880" s="1"/>
  <c r="AD111" i="880"/>
  <c r="AD114" i="880" s="1"/>
  <c r="AH111" i="880"/>
  <c r="AH114" i="880" s="1"/>
  <c r="F108" i="880"/>
  <c r="F109" i="880"/>
  <c r="F107" i="880"/>
  <c r="F110" i="880"/>
  <c r="J110" i="880"/>
  <c r="J108" i="880"/>
  <c r="J107" i="880"/>
  <c r="N109" i="880"/>
  <c r="N110" i="880"/>
  <c r="N108" i="880"/>
  <c r="R110" i="880"/>
  <c r="R109" i="880"/>
  <c r="V108" i="880"/>
  <c r="V111" i="880" s="1"/>
  <c r="V110" i="880"/>
  <c r="V109" i="880"/>
  <c r="Z110" i="880"/>
  <c r="Z108" i="880"/>
  <c r="Z111" i="880" s="1"/>
  <c r="AD109" i="880"/>
  <c r="AD110" i="880"/>
  <c r="AD108" i="880"/>
  <c r="AH110" i="880"/>
  <c r="AH109" i="880"/>
  <c r="AL108" i="880"/>
  <c r="AL111" i="880" s="1"/>
  <c r="AL109" i="880"/>
  <c r="AL110" i="880"/>
  <c r="AP110" i="880"/>
  <c r="AP109" i="880"/>
  <c r="AP108" i="880"/>
  <c r="E99" i="880"/>
  <c r="E103" i="880" s="1"/>
  <c r="M99" i="880"/>
  <c r="M103" i="880" s="1"/>
  <c r="M111" i="880" s="1"/>
  <c r="AM111" i="880"/>
  <c r="D139" i="880"/>
  <c r="M120" i="880"/>
  <c r="I120" i="880"/>
  <c r="E120" i="880"/>
  <c r="D138" i="880"/>
  <c r="P120" i="880"/>
  <c r="L120" i="880"/>
  <c r="H120" i="880"/>
  <c r="K120" i="880"/>
  <c r="J120" i="880"/>
  <c r="N120" i="880"/>
  <c r="F120" i="880"/>
  <c r="G120" i="880"/>
  <c r="H93" i="880"/>
  <c r="H101" i="880" s="1"/>
  <c r="P93" i="880"/>
  <c r="P101" i="880" s="1"/>
  <c r="H99" i="880"/>
  <c r="H103" i="880" s="1"/>
  <c r="P99" i="880"/>
  <c r="P103" i="880" s="1"/>
  <c r="N107" i="880"/>
  <c r="R108" i="880"/>
  <c r="R111" i="880" s="1"/>
  <c r="AH108" i="880"/>
  <c r="J109" i="880"/>
  <c r="Z109" i="880"/>
  <c r="F95" i="880"/>
  <c r="F102" i="880" s="1"/>
  <c r="J95" i="880"/>
  <c r="J102" i="880" s="1"/>
  <c r="N95" i="880"/>
  <c r="N102" i="880" s="1"/>
  <c r="R117" i="880"/>
  <c r="Z117" i="880"/>
  <c r="AH117" i="880"/>
  <c r="AP117" i="880"/>
  <c r="K107" i="880"/>
  <c r="O108" i="880"/>
  <c r="AE108" i="880"/>
  <c r="AE111" i="880" s="1"/>
  <c r="G109" i="880"/>
  <c r="W109" i="880"/>
  <c r="AM109" i="880"/>
  <c r="G110" i="880"/>
  <c r="O110" i="880"/>
  <c r="D135" i="880"/>
  <c r="H110" i="880"/>
  <c r="H109" i="880"/>
  <c r="H108" i="880"/>
  <c r="H107" i="880"/>
  <c r="L110" i="880"/>
  <c r="L109" i="880"/>
  <c r="L108" i="880"/>
  <c r="L107" i="880"/>
  <c r="P110" i="880"/>
  <c r="P109" i="880"/>
  <c r="P108" i="880"/>
  <c r="P107" i="880"/>
  <c r="T110" i="880"/>
  <c r="T109" i="880"/>
  <c r="T108" i="880"/>
  <c r="T111" i="880" s="1"/>
  <c r="X110" i="880"/>
  <c r="X109" i="880"/>
  <c r="X108" i="880"/>
  <c r="X111" i="880" s="1"/>
  <c r="AB110" i="880"/>
  <c r="AB109" i="880"/>
  <c r="AB108" i="880"/>
  <c r="AB111" i="880" s="1"/>
  <c r="AF110" i="880"/>
  <c r="AF109" i="880"/>
  <c r="AF108" i="880"/>
  <c r="AF111" i="880" s="1"/>
  <c r="AJ110" i="880"/>
  <c r="AJ109" i="880"/>
  <c r="AJ108" i="880"/>
  <c r="AJ111" i="880" s="1"/>
  <c r="AN110" i="880"/>
  <c r="AN109" i="880"/>
  <c r="AN108" i="880"/>
  <c r="AR110" i="880"/>
  <c r="AR109" i="880"/>
  <c r="AR108" i="880"/>
  <c r="AR111" i="880" s="1"/>
  <c r="G95" i="880"/>
  <c r="G102" i="880" s="1"/>
  <c r="K95" i="880"/>
  <c r="K102" i="880" s="1"/>
  <c r="S117" i="880"/>
  <c r="AA117" i="880"/>
  <c r="AI117" i="880"/>
  <c r="AQ117" i="880"/>
  <c r="Z104" i="879"/>
  <c r="Z111" i="879"/>
  <c r="AD111" i="879"/>
  <c r="AP111" i="879"/>
  <c r="AP104" i="879"/>
  <c r="AP114" i="879" s="1"/>
  <c r="K110" i="879"/>
  <c r="K108" i="879"/>
  <c r="K107" i="879"/>
  <c r="S110" i="879"/>
  <c r="S109" i="879"/>
  <c r="AA110" i="879"/>
  <c r="AA108" i="879"/>
  <c r="AE109" i="879"/>
  <c r="AE110" i="879"/>
  <c r="AE108" i="879"/>
  <c r="AE111" i="879" s="1"/>
  <c r="AI110" i="879"/>
  <c r="AI109" i="879"/>
  <c r="AQ110" i="879"/>
  <c r="AQ109" i="879"/>
  <c r="AQ108" i="879"/>
  <c r="U111" i="879"/>
  <c r="U114" i="879" s="1"/>
  <c r="W117" i="879"/>
  <c r="AM117" i="879"/>
  <c r="S108" i="879"/>
  <c r="S111" i="879" s="1"/>
  <c r="AI108" i="879"/>
  <c r="K109" i="879"/>
  <c r="AA109" i="879"/>
  <c r="M93" i="879"/>
  <c r="M101" i="879" s="1"/>
  <c r="I93" i="879"/>
  <c r="I101" i="879" s="1"/>
  <c r="E93" i="879"/>
  <c r="E101" i="879" s="1"/>
  <c r="P93" i="879"/>
  <c r="P101" i="879" s="1"/>
  <c r="L93" i="879"/>
  <c r="L101" i="879" s="1"/>
  <c r="H93" i="879"/>
  <c r="H101" i="879" s="1"/>
  <c r="H110" i="879"/>
  <c r="H109" i="879"/>
  <c r="H107" i="879"/>
  <c r="L108" i="879"/>
  <c r="L107" i="879"/>
  <c r="L109" i="879"/>
  <c r="P107" i="879"/>
  <c r="P110" i="879"/>
  <c r="P108" i="879"/>
  <c r="T109" i="879"/>
  <c r="T108" i="879"/>
  <c r="T111" i="879" s="1"/>
  <c r="X110" i="879"/>
  <c r="X109" i="879"/>
  <c r="AB108" i="879"/>
  <c r="AB111" i="879" s="1"/>
  <c r="AB109" i="879"/>
  <c r="AF110" i="879"/>
  <c r="AF108" i="879"/>
  <c r="AJ109" i="879"/>
  <c r="AJ108" i="879"/>
  <c r="AJ111" i="879" s="1"/>
  <c r="AN110" i="879"/>
  <c r="AN109" i="879"/>
  <c r="K93" i="879"/>
  <c r="K101" i="879" s="1"/>
  <c r="G95" i="879"/>
  <c r="G102" i="879" s="1"/>
  <c r="G104" i="879" s="1"/>
  <c r="H108" i="879"/>
  <c r="X108" i="879"/>
  <c r="X111" i="879" s="1"/>
  <c r="AN108" i="879"/>
  <c r="AN111" i="879" s="1"/>
  <c r="P109" i="879"/>
  <c r="AF109" i="879"/>
  <c r="L110" i="879"/>
  <c r="AR110" i="879"/>
  <c r="D139" i="879"/>
  <c r="M120" i="879"/>
  <c r="I120" i="879"/>
  <c r="E120" i="879"/>
  <c r="P120" i="879"/>
  <c r="L120" i="879"/>
  <c r="H120" i="879"/>
  <c r="K120" i="879"/>
  <c r="J120" i="879"/>
  <c r="N120" i="879"/>
  <c r="G120" i="879"/>
  <c r="D91" i="879"/>
  <c r="F120" i="879"/>
  <c r="AA111" i="879"/>
  <c r="AA114" i="879" s="1"/>
  <c r="G108" i="879"/>
  <c r="G107" i="879"/>
  <c r="G110" i="879"/>
  <c r="G109" i="879"/>
  <c r="G106" i="879"/>
  <c r="G117" i="879" s="1"/>
  <c r="O109" i="879"/>
  <c r="O110" i="879"/>
  <c r="O106" i="879"/>
  <c r="O117" i="879" s="1"/>
  <c r="O108" i="879"/>
  <c r="O111" i="879" s="1"/>
  <c r="W108" i="879"/>
  <c r="W111" i="879" s="1"/>
  <c r="W109" i="879"/>
  <c r="W110" i="879"/>
  <c r="AM108" i="879"/>
  <c r="AM109" i="879"/>
  <c r="AM110" i="879"/>
  <c r="M95" i="879"/>
  <c r="M102" i="879" s="1"/>
  <c r="I95" i="879"/>
  <c r="I102" i="879" s="1"/>
  <c r="E95" i="879"/>
  <c r="E102" i="879" s="1"/>
  <c r="P95" i="879"/>
  <c r="P102" i="879" s="1"/>
  <c r="L95" i="879"/>
  <c r="L102" i="879" s="1"/>
  <c r="H95" i="879"/>
  <c r="H102" i="879" s="1"/>
  <c r="H106" i="879" s="1"/>
  <c r="H117" i="879" s="1"/>
  <c r="D135" i="879"/>
  <c r="J95" i="879"/>
  <c r="J102" i="879" s="1"/>
  <c r="J104" i="879" s="1"/>
  <c r="AI103" i="879"/>
  <c r="AI111" i="879" s="1"/>
  <c r="AM103" i="879"/>
  <c r="AM111" i="879" s="1"/>
  <c r="AQ103" i="879"/>
  <c r="T110" i="879"/>
  <c r="S117" i="879"/>
  <c r="AI117" i="879"/>
  <c r="AQ117" i="879"/>
  <c r="E110" i="879"/>
  <c r="E109" i="879"/>
  <c r="E108" i="879"/>
  <c r="I110" i="879"/>
  <c r="I109" i="879"/>
  <c r="I108" i="879"/>
  <c r="M110" i="879"/>
  <c r="M109" i="879"/>
  <c r="M108" i="879"/>
  <c r="M107" i="879"/>
  <c r="Q110" i="879"/>
  <c r="Q109" i="879"/>
  <c r="Q108" i="879"/>
  <c r="U110" i="879"/>
  <c r="U109" i="879"/>
  <c r="U108" i="879"/>
  <c r="Y110" i="879"/>
  <c r="Y109" i="879"/>
  <c r="Y108" i="879"/>
  <c r="AC110" i="879"/>
  <c r="AC109" i="879"/>
  <c r="AC108" i="879"/>
  <c r="AC111" i="879" s="1"/>
  <c r="AG110" i="879"/>
  <c r="AG109" i="879"/>
  <c r="AG108" i="879"/>
  <c r="AK110" i="879"/>
  <c r="AK109" i="879"/>
  <c r="AK108" i="879"/>
  <c r="AO110" i="879"/>
  <c r="AO109" i="879"/>
  <c r="AO108" i="879"/>
  <c r="H99" i="879"/>
  <c r="H103" i="879" s="1"/>
  <c r="L99" i="879"/>
  <c r="L103" i="879" s="1"/>
  <c r="P99" i="879"/>
  <c r="P103" i="879" s="1"/>
  <c r="T117" i="879"/>
  <c r="X117" i="879"/>
  <c r="AB117" i="879"/>
  <c r="AF117" i="879"/>
  <c r="AJ117" i="879"/>
  <c r="AN117" i="879"/>
  <c r="AR117" i="879"/>
  <c r="F108" i="879"/>
  <c r="F111" i="879" s="1"/>
  <c r="V108" i="879"/>
  <c r="AL108" i="879"/>
  <c r="N109" i="879"/>
  <c r="AD109" i="879"/>
  <c r="AA117" i="879"/>
  <c r="AP110" i="879"/>
  <c r="AP109" i="879"/>
  <c r="E99" i="879"/>
  <c r="E103" i="879" s="1"/>
  <c r="I99" i="879"/>
  <c r="I103" i="879" s="1"/>
  <c r="E107" i="879"/>
  <c r="I107" i="879"/>
  <c r="N107" i="879"/>
  <c r="R108" i="879"/>
  <c r="AH108" i="879"/>
  <c r="J109" i="879"/>
  <c r="Z109" i="879"/>
  <c r="D137" i="879"/>
  <c r="D138" i="879" s="1"/>
  <c r="W104" i="878"/>
  <c r="AM104" i="878"/>
  <c r="Q104" i="878"/>
  <c r="AG104" i="878"/>
  <c r="F93" i="878"/>
  <c r="F101" i="878" s="1"/>
  <c r="J93" i="878"/>
  <c r="J101" i="878" s="1"/>
  <c r="N93" i="878"/>
  <c r="N101" i="878" s="1"/>
  <c r="N106" i="878" s="1"/>
  <c r="F99" i="878"/>
  <c r="F103" i="878" s="1"/>
  <c r="K99" i="878"/>
  <c r="K103" i="878" s="1"/>
  <c r="I107" i="878"/>
  <c r="E108" i="878"/>
  <c r="M108" i="878"/>
  <c r="U108" i="878"/>
  <c r="AC108" i="878"/>
  <c r="AC111" i="878" s="1"/>
  <c r="AC113" i="878" s="1"/>
  <c r="AK108" i="878"/>
  <c r="AK111" i="878" s="1"/>
  <c r="E109" i="878"/>
  <c r="M109" i="878"/>
  <c r="U109" i="878"/>
  <c r="AC109" i="878"/>
  <c r="AK109" i="878"/>
  <c r="E110" i="878"/>
  <c r="M110" i="878"/>
  <c r="AO110" i="878"/>
  <c r="J120" i="878"/>
  <c r="D135" i="878"/>
  <c r="H110" i="878"/>
  <c r="H109" i="878"/>
  <c r="H108" i="878"/>
  <c r="H107" i="878"/>
  <c r="L110" i="878"/>
  <c r="L109" i="878"/>
  <c r="L108" i="878"/>
  <c r="L107" i="878"/>
  <c r="P110" i="878"/>
  <c r="P109" i="878"/>
  <c r="P108" i="878"/>
  <c r="P107" i="878"/>
  <c r="T110" i="878"/>
  <c r="T109" i="878"/>
  <c r="T108" i="878"/>
  <c r="X110" i="878"/>
  <c r="X109" i="878"/>
  <c r="X108" i="878"/>
  <c r="AB109" i="878"/>
  <c r="AB108" i="878"/>
  <c r="AB111" i="878" s="1"/>
  <c r="AF110" i="878"/>
  <c r="AF109" i="878"/>
  <c r="AF108" i="878"/>
  <c r="AJ109" i="878"/>
  <c r="AJ108" i="878"/>
  <c r="AN110" i="878"/>
  <c r="AN109" i="878"/>
  <c r="AN108" i="878"/>
  <c r="AR109" i="878"/>
  <c r="AR108" i="878"/>
  <c r="AR111" i="878" s="1"/>
  <c r="G93" i="878"/>
  <c r="G101" i="878" s="1"/>
  <c r="K93" i="878"/>
  <c r="K101" i="878" s="1"/>
  <c r="K104" i="878" s="1"/>
  <c r="O93" i="878"/>
  <c r="O101" i="878" s="1"/>
  <c r="G95" i="878"/>
  <c r="G102" i="878" s="1"/>
  <c r="K95" i="878"/>
  <c r="K102" i="878" s="1"/>
  <c r="O95" i="878"/>
  <c r="O102" i="878" s="1"/>
  <c r="G99" i="878"/>
  <c r="G103" i="878" s="1"/>
  <c r="K107" i="878"/>
  <c r="G108" i="878"/>
  <c r="O108" i="878"/>
  <c r="W108" i="878"/>
  <c r="W111" i="878" s="1"/>
  <c r="AE108" i="878"/>
  <c r="AE111" i="878" s="1"/>
  <c r="AM108" i="878"/>
  <c r="AM111" i="878" s="1"/>
  <c r="G109" i="878"/>
  <c r="O109" i="878"/>
  <c r="W109" i="878"/>
  <c r="AE109" i="878"/>
  <c r="AM109" i="878"/>
  <c r="G110" i="878"/>
  <c r="O110" i="878"/>
  <c r="AG110" i="878"/>
  <c r="AR110" i="878"/>
  <c r="P99" i="878"/>
  <c r="P103" i="878" s="1"/>
  <c r="L99" i="878"/>
  <c r="L103" i="878" s="1"/>
  <c r="H99" i="878"/>
  <c r="H103" i="878" s="1"/>
  <c r="D139" i="878"/>
  <c r="O120" i="878"/>
  <c r="K120" i="878"/>
  <c r="G120" i="878"/>
  <c r="M120" i="878"/>
  <c r="H120" i="878"/>
  <c r="L120" i="878"/>
  <c r="F120" i="878"/>
  <c r="N120" i="878"/>
  <c r="I120" i="878"/>
  <c r="D91" i="878"/>
  <c r="H93" i="878"/>
  <c r="H101" i="878" s="1"/>
  <c r="H104" i="878" s="1"/>
  <c r="L93" i="878"/>
  <c r="L101" i="878" s="1"/>
  <c r="P93" i="878"/>
  <c r="P101" i="878" s="1"/>
  <c r="I99" i="878"/>
  <c r="I103" i="878" s="1"/>
  <c r="N99" i="878"/>
  <c r="N103" i="878" s="1"/>
  <c r="Q117" i="878"/>
  <c r="Y117" i="878"/>
  <c r="AC117" i="878"/>
  <c r="AG117" i="878"/>
  <c r="AO117" i="878"/>
  <c r="I108" i="878"/>
  <c r="Q108" i="878"/>
  <c r="Q111" i="878" s="1"/>
  <c r="Y108" i="878"/>
  <c r="AG108" i="878"/>
  <c r="AG111" i="878" s="1"/>
  <c r="AO108" i="878"/>
  <c r="AO111" i="878" s="1"/>
  <c r="I109" i="878"/>
  <c r="Q109" i="878"/>
  <c r="Y109" i="878"/>
  <c r="X123" i="878"/>
  <c r="AF123" i="878"/>
  <c r="AN123" i="878"/>
  <c r="F110" i="878"/>
  <c r="F109" i="878"/>
  <c r="F108" i="878"/>
  <c r="F107" i="878"/>
  <c r="J110" i="878"/>
  <c r="J109" i="878"/>
  <c r="J108" i="878"/>
  <c r="J107" i="878"/>
  <c r="N110" i="878"/>
  <c r="N109" i="878"/>
  <c r="N108" i="878"/>
  <c r="N107" i="878"/>
  <c r="R110" i="878"/>
  <c r="R109" i="878"/>
  <c r="R108" i="878"/>
  <c r="R111" i="878" s="1"/>
  <c r="V110" i="878"/>
  <c r="V109" i="878"/>
  <c r="V108" i="878"/>
  <c r="Z110" i="878"/>
  <c r="Z109" i="878"/>
  <c r="Z108" i="878"/>
  <c r="Z111" i="878" s="1"/>
  <c r="AD109" i="878"/>
  <c r="AD108" i="878"/>
  <c r="AD111" i="878" s="1"/>
  <c r="AD113" i="878" s="1"/>
  <c r="AH109" i="878"/>
  <c r="AH108" i="878"/>
  <c r="AH111" i="878" s="1"/>
  <c r="AH113" i="878" s="1"/>
  <c r="AH110" i="878"/>
  <c r="AL109" i="878"/>
  <c r="AL108" i="878"/>
  <c r="AP110" i="878"/>
  <c r="AP109" i="878"/>
  <c r="AP108" i="878"/>
  <c r="AP111" i="878" s="1"/>
  <c r="E93" i="878"/>
  <c r="E101" i="878" s="1"/>
  <c r="I93" i="878"/>
  <c r="I101" i="878" s="1"/>
  <c r="E95" i="878"/>
  <c r="E102" i="878" s="1"/>
  <c r="I95" i="878"/>
  <c r="I102" i="878" s="1"/>
  <c r="E99" i="878"/>
  <c r="E103" i="878" s="1"/>
  <c r="J99" i="878"/>
  <c r="J103" i="878" s="1"/>
  <c r="O99" i="878"/>
  <c r="O103" i="878" s="1"/>
  <c r="AF111" i="878"/>
  <c r="K108" i="878"/>
  <c r="S108" i="878"/>
  <c r="S111" i="878" s="1"/>
  <c r="AA108" i="878"/>
  <c r="AA111" i="878" s="1"/>
  <c r="AI108" i="878"/>
  <c r="AQ108" i="878"/>
  <c r="K109" i="878"/>
  <c r="S109" i="878"/>
  <c r="AA109" i="878"/>
  <c r="AI109" i="878"/>
  <c r="AQ109" i="878"/>
  <c r="AB110" i="878"/>
  <c r="AL110" i="878"/>
  <c r="E120" i="878"/>
  <c r="D137" i="878"/>
  <c r="D138" i="878" s="1"/>
  <c r="X111" i="877"/>
  <c r="X104" i="877"/>
  <c r="AB104" i="877"/>
  <c r="AN104" i="877"/>
  <c r="AR104" i="877"/>
  <c r="O93" i="877"/>
  <c r="O101" i="877" s="1"/>
  <c r="K93" i="877"/>
  <c r="K101" i="877" s="1"/>
  <c r="G93" i="877"/>
  <c r="G101" i="877" s="1"/>
  <c r="M93" i="877"/>
  <c r="M101" i="877" s="1"/>
  <c r="I93" i="877"/>
  <c r="I101" i="877" s="1"/>
  <c r="E93" i="877"/>
  <c r="E101" i="877" s="1"/>
  <c r="L107" i="877"/>
  <c r="F107" i="877"/>
  <c r="N107" i="877"/>
  <c r="E110" i="877"/>
  <c r="E108" i="877"/>
  <c r="E107" i="877"/>
  <c r="E109" i="877"/>
  <c r="I110" i="877"/>
  <c r="I109" i="877"/>
  <c r="I108" i="877"/>
  <c r="I107" i="877"/>
  <c r="M110" i="877"/>
  <c r="M107" i="877"/>
  <c r="M109" i="877"/>
  <c r="M108" i="877"/>
  <c r="Q110" i="877"/>
  <c r="Q108" i="877"/>
  <c r="Q109" i="877"/>
  <c r="U110" i="877"/>
  <c r="U108" i="877"/>
  <c r="U109" i="877"/>
  <c r="Y110" i="877"/>
  <c r="Y109" i="877"/>
  <c r="Y108" i="877"/>
  <c r="Y111" i="877" s="1"/>
  <c r="AC110" i="877"/>
  <c r="AC109" i="877"/>
  <c r="AC108" i="877"/>
  <c r="AC111" i="877" s="1"/>
  <c r="AC114" i="877" s="1"/>
  <c r="AG110" i="877"/>
  <c r="AG108" i="877"/>
  <c r="AG111" i="877" s="1"/>
  <c r="AG109" i="877"/>
  <c r="AK110" i="877"/>
  <c r="AK109" i="877"/>
  <c r="AK108" i="877"/>
  <c r="AK111" i="877" s="1"/>
  <c r="AO110" i="877"/>
  <c r="AO109" i="877"/>
  <c r="AO108" i="877"/>
  <c r="AO111" i="877" s="1"/>
  <c r="L93" i="877"/>
  <c r="L101" i="877" s="1"/>
  <c r="L99" i="877"/>
  <c r="L103" i="877" s="1"/>
  <c r="L111" i="877" s="1"/>
  <c r="J107" i="877"/>
  <c r="F93" i="877"/>
  <c r="F101" i="877" s="1"/>
  <c r="N93" i="877"/>
  <c r="N101" i="877" s="1"/>
  <c r="S104" i="877"/>
  <c r="W104" i="877"/>
  <c r="AA104" i="877"/>
  <c r="AI104" i="877"/>
  <c r="AM104" i="877"/>
  <c r="F99" i="877"/>
  <c r="F103" i="877" s="1"/>
  <c r="O99" i="877"/>
  <c r="O103" i="877" s="1"/>
  <c r="K99" i="877"/>
  <c r="K103" i="877" s="1"/>
  <c r="G99" i="877"/>
  <c r="G103" i="877" s="1"/>
  <c r="M99" i="877"/>
  <c r="M103" i="877" s="1"/>
  <c r="I99" i="877"/>
  <c r="I103" i="877" s="1"/>
  <c r="E99" i="877"/>
  <c r="E103" i="877" s="1"/>
  <c r="E111" i="877" s="1"/>
  <c r="D139" i="877"/>
  <c r="M120" i="877"/>
  <c r="I120" i="877"/>
  <c r="E120" i="877"/>
  <c r="O120" i="877"/>
  <c r="K120" i="877"/>
  <c r="G120" i="877"/>
  <c r="L120" i="877"/>
  <c r="P120" i="877"/>
  <c r="H120" i="877"/>
  <c r="J120" i="877"/>
  <c r="F120" i="877"/>
  <c r="N120" i="877"/>
  <c r="G110" i="877"/>
  <c r="G109" i="877"/>
  <c r="G108" i="877"/>
  <c r="G107" i="877"/>
  <c r="K110" i="877"/>
  <c r="K109" i="877"/>
  <c r="K108" i="877"/>
  <c r="K107" i="877"/>
  <c r="O110" i="877"/>
  <c r="O109" i="877"/>
  <c r="O108" i="877"/>
  <c r="O107" i="877"/>
  <c r="S110" i="877"/>
  <c r="S109" i="877"/>
  <c r="S108" i="877"/>
  <c r="S111" i="877" s="1"/>
  <c r="W110" i="877"/>
  <c r="W109" i="877"/>
  <c r="W108" i="877"/>
  <c r="W111" i="877" s="1"/>
  <c r="W113" i="877" s="1"/>
  <c r="AA110" i="877"/>
  <c r="AA109" i="877"/>
  <c r="AA108" i="877"/>
  <c r="AA111" i="877" s="1"/>
  <c r="AE110" i="877"/>
  <c r="AE109" i="877"/>
  <c r="AE108" i="877"/>
  <c r="AI110" i="877"/>
  <c r="AI109" i="877"/>
  <c r="AI108" i="877"/>
  <c r="AM110" i="877"/>
  <c r="AM109" i="877"/>
  <c r="AM108" i="877"/>
  <c r="AM111" i="877" s="1"/>
  <c r="AM113" i="877" s="1"/>
  <c r="AQ110" i="877"/>
  <c r="AQ109" i="877"/>
  <c r="AQ108" i="877"/>
  <c r="H99" i="877"/>
  <c r="H103" i="877" s="1"/>
  <c r="H106" i="877" s="1"/>
  <c r="H117" i="877" s="1"/>
  <c r="P99" i="877"/>
  <c r="P103" i="877" s="1"/>
  <c r="P111" i="877" s="1"/>
  <c r="H107" i="877"/>
  <c r="J93" i="877"/>
  <c r="J101" i="877" s="1"/>
  <c r="J99" i="877"/>
  <c r="J103" i="877" s="1"/>
  <c r="J111" i="877" s="1"/>
  <c r="U111" i="877"/>
  <c r="E95" i="877"/>
  <c r="E102" i="877" s="1"/>
  <c r="I95" i="877"/>
  <c r="I102" i="877" s="1"/>
  <c r="M95" i="877"/>
  <c r="M102" i="877" s="1"/>
  <c r="Q117" i="877"/>
  <c r="U117" i="877"/>
  <c r="Y117" i="877"/>
  <c r="AC117" i="877"/>
  <c r="AG117" i="877"/>
  <c r="AK117" i="877"/>
  <c r="AO117" i="877"/>
  <c r="P107" i="877"/>
  <c r="N108" i="877"/>
  <c r="T108" i="877"/>
  <c r="AD108" i="877"/>
  <c r="AJ108" i="877"/>
  <c r="AJ111" i="877" s="1"/>
  <c r="F109" i="877"/>
  <c r="L109" i="877"/>
  <c r="V109" i="877"/>
  <c r="AB109" i="877"/>
  <c r="AN109" i="877"/>
  <c r="H110" i="877"/>
  <c r="D135" i="877"/>
  <c r="G95" i="877"/>
  <c r="G102" i="877" s="1"/>
  <c r="K95" i="877"/>
  <c r="K102" i="877" s="1"/>
  <c r="L108" i="877"/>
  <c r="AB108" i="877"/>
  <c r="AB111" i="877" s="1"/>
  <c r="AR108" i="877"/>
  <c r="AR111" i="877" s="1"/>
  <c r="T109" i="877"/>
  <c r="AJ109" i="877"/>
  <c r="AR109" i="877"/>
  <c r="D137" i="877"/>
  <c r="D138" i="877" s="1"/>
  <c r="W104" i="876"/>
  <c r="AA104" i="876"/>
  <c r="AM104" i="876"/>
  <c r="AQ104" i="876"/>
  <c r="M99" i="876"/>
  <c r="M103" i="876" s="1"/>
  <c r="I99" i="876"/>
  <c r="I103" i="876" s="1"/>
  <c r="E99" i="876"/>
  <c r="E103" i="876" s="1"/>
  <c r="P99" i="876"/>
  <c r="P103" i="876" s="1"/>
  <c r="P111" i="876" s="1"/>
  <c r="L99" i="876"/>
  <c r="L103" i="876" s="1"/>
  <c r="O99" i="876"/>
  <c r="O103" i="876" s="1"/>
  <c r="K99" i="876"/>
  <c r="K103" i="876" s="1"/>
  <c r="G99" i="876"/>
  <c r="G103" i="876" s="1"/>
  <c r="N99" i="876"/>
  <c r="N103" i="876" s="1"/>
  <c r="N111" i="876" s="1"/>
  <c r="J99" i="876"/>
  <c r="J103" i="876" s="1"/>
  <c r="J111" i="876" s="1"/>
  <c r="F99" i="876"/>
  <c r="F103" i="876" s="1"/>
  <c r="F111" i="876" s="1"/>
  <c r="D139" i="876"/>
  <c r="M120" i="876"/>
  <c r="I120" i="876"/>
  <c r="E120" i="876"/>
  <c r="P120" i="876"/>
  <c r="L120" i="876"/>
  <c r="H120" i="876"/>
  <c r="K120" i="876"/>
  <c r="O120" i="876"/>
  <c r="G120" i="876"/>
  <c r="J120" i="876"/>
  <c r="F120" i="876"/>
  <c r="N120" i="876"/>
  <c r="G110" i="876"/>
  <c r="G109" i="876"/>
  <c r="G108" i="876"/>
  <c r="G107" i="876"/>
  <c r="K109" i="876"/>
  <c r="K108" i="876"/>
  <c r="K107" i="876"/>
  <c r="K110" i="876"/>
  <c r="O109" i="876"/>
  <c r="O108" i="876"/>
  <c r="O107" i="876"/>
  <c r="O110" i="876"/>
  <c r="S110" i="876"/>
  <c r="S109" i="876"/>
  <c r="S108" i="876"/>
  <c r="W110" i="876"/>
  <c r="W109" i="876"/>
  <c r="W108" i="876"/>
  <c r="W111" i="876" s="1"/>
  <c r="AA109" i="876"/>
  <c r="AA108" i="876"/>
  <c r="AA111" i="876" s="1"/>
  <c r="AA110" i="876"/>
  <c r="AE109" i="876"/>
  <c r="AE108" i="876"/>
  <c r="AE110" i="876"/>
  <c r="AI110" i="876"/>
  <c r="AI108" i="876"/>
  <c r="AI111" i="876" s="1"/>
  <c r="AI109" i="876"/>
  <c r="AM110" i="876"/>
  <c r="AM108" i="876"/>
  <c r="AM109" i="876"/>
  <c r="AQ109" i="876"/>
  <c r="AQ108" i="876"/>
  <c r="AQ111" i="876" s="1"/>
  <c r="AQ113" i="876" s="1"/>
  <c r="AQ110" i="876"/>
  <c r="H93" i="876"/>
  <c r="H101" i="876" s="1"/>
  <c r="H104" i="876" s="1"/>
  <c r="X104" i="876"/>
  <c r="AB104" i="876"/>
  <c r="AF104" i="876"/>
  <c r="AN104" i="876"/>
  <c r="AR104" i="876"/>
  <c r="M93" i="876"/>
  <c r="M101" i="876" s="1"/>
  <c r="M104" i="876" s="1"/>
  <c r="I93" i="876"/>
  <c r="I101" i="876" s="1"/>
  <c r="E93" i="876"/>
  <c r="E101" i="876" s="1"/>
  <c r="O93" i="876"/>
  <c r="O101" i="876" s="1"/>
  <c r="K93" i="876"/>
  <c r="K101" i="876" s="1"/>
  <c r="G93" i="876"/>
  <c r="G101" i="876" s="1"/>
  <c r="N107" i="876"/>
  <c r="F107" i="876"/>
  <c r="J107" i="876"/>
  <c r="E110" i="876"/>
  <c r="E109" i="876"/>
  <c r="E108" i="876"/>
  <c r="E107" i="876"/>
  <c r="I110" i="876"/>
  <c r="I107" i="876"/>
  <c r="I109" i="876"/>
  <c r="I108" i="876"/>
  <c r="M110" i="876"/>
  <c r="M109" i="876"/>
  <c r="M108" i="876"/>
  <c r="M107" i="876"/>
  <c r="Q110" i="876"/>
  <c r="Q109" i="876"/>
  <c r="Q108" i="876"/>
  <c r="Q111" i="876" s="1"/>
  <c r="U110" i="876"/>
  <c r="U109" i="876"/>
  <c r="U108" i="876"/>
  <c r="U111" i="876" s="1"/>
  <c r="Y110" i="876"/>
  <c r="Y109" i="876"/>
  <c r="Y108" i="876"/>
  <c r="AC110" i="876"/>
  <c r="AC109" i="876"/>
  <c r="AC108" i="876"/>
  <c r="AC111" i="876" s="1"/>
  <c r="AG110" i="876"/>
  <c r="AG109" i="876"/>
  <c r="AG108" i="876"/>
  <c r="AG111" i="876" s="1"/>
  <c r="AK110" i="876"/>
  <c r="AK109" i="876"/>
  <c r="AK108" i="876"/>
  <c r="AK111" i="876" s="1"/>
  <c r="AO110" i="876"/>
  <c r="AO109" i="876"/>
  <c r="AO108" i="876"/>
  <c r="L93" i="876"/>
  <c r="L101" i="876" s="1"/>
  <c r="R104" i="876"/>
  <c r="Z104" i="876"/>
  <c r="AD104" i="876"/>
  <c r="AL104" i="876"/>
  <c r="S111" i="876"/>
  <c r="AM111" i="876"/>
  <c r="D135" i="876"/>
  <c r="H110" i="876"/>
  <c r="H111" i="876" s="1"/>
  <c r="H109" i="876"/>
  <c r="H108" i="876"/>
  <c r="H107" i="876"/>
  <c r="L109" i="876"/>
  <c r="L108" i="876"/>
  <c r="L107" i="876"/>
  <c r="L110" i="876"/>
  <c r="P109" i="876"/>
  <c r="P108" i="876"/>
  <c r="P107" i="876"/>
  <c r="T109" i="876"/>
  <c r="T108" i="876"/>
  <c r="T111" i="876" s="1"/>
  <c r="X110" i="876"/>
  <c r="X109" i="876"/>
  <c r="X108" i="876"/>
  <c r="X111" i="876" s="1"/>
  <c r="AB109" i="876"/>
  <c r="AB108" i="876"/>
  <c r="AB111" i="876" s="1"/>
  <c r="AB113" i="876" s="1"/>
  <c r="AB110" i="876"/>
  <c r="AF109" i="876"/>
  <c r="AF108" i="876"/>
  <c r="AJ108" i="876"/>
  <c r="AJ109" i="876"/>
  <c r="AN110" i="876"/>
  <c r="AN108" i="876"/>
  <c r="AN111" i="876" s="1"/>
  <c r="AR108" i="876"/>
  <c r="AR111" i="876" s="1"/>
  <c r="AR113" i="876" s="1"/>
  <c r="AR110" i="876"/>
  <c r="G95" i="876"/>
  <c r="G102" i="876" s="1"/>
  <c r="K95" i="876"/>
  <c r="K102" i="876" s="1"/>
  <c r="O95" i="876"/>
  <c r="O102" i="876" s="1"/>
  <c r="Q117" i="876"/>
  <c r="U117" i="876"/>
  <c r="Y117" i="876"/>
  <c r="AC117" i="876"/>
  <c r="AG117" i="876"/>
  <c r="AK117" i="876"/>
  <c r="AO117" i="876"/>
  <c r="AH109" i="876"/>
  <c r="AR109" i="876"/>
  <c r="AJ110" i="876"/>
  <c r="E95" i="876"/>
  <c r="E102" i="876" s="1"/>
  <c r="I95" i="876"/>
  <c r="I102" i="876" s="1"/>
  <c r="T110" i="876"/>
  <c r="AP110" i="876"/>
  <c r="S123" i="876"/>
  <c r="W123" i="876"/>
  <c r="AA123" i="876"/>
  <c r="AE123" i="876"/>
  <c r="AI123" i="876"/>
  <c r="AM123" i="876"/>
  <c r="AQ123" i="876"/>
  <c r="D137" i="876"/>
  <c r="D138" i="876" s="1"/>
  <c r="AE111" i="873"/>
  <c r="F109" i="873"/>
  <c r="F108" i="873"/>
  <c r="F107" i="873"/>
  <c r="F110" i="873"/>
  <c r="F111" i="873" s="1"/>
  <c r="J110" i="873"/>
  <c r="J109" i="873"/>
  <c r="J108" i="873"/>
  <c r="J107" i="873"/>
  <c r="N109" i="873"/>
  <c r="N108" i="873"/>
  <c r="N107" i="873"/>
  <c r="N110" i="873"/>
  <c r="N111" i="873" s="1"/>
  <c r="R109" i="873"/>
  <c r="R108" i="873"/>
  <c r="R111" i="873" s="1"/>
  <c r="R114" i="873" s="1"/>
  <c r="V109" i="873"/>
  <c r="V108" i="873"/>
  <c r="V110" i="873"/>
  <c r="Z110" i="873"/>
  <c r="Z109" i="873"/>
  <c r="Z108" i="873"/>
  <c r="AD109" i="873"/>
  <c r="AD108" i="873"/>
  <c r="AD111" i="873" s="1"/>
  <c r="AD110" i="873"/>
  <c r="AH109" i="873"/>
  <c r="AH108" i="873"/>
  <c r="AH111" i="873" s="1"/>
  <c r="AH110" i="873"/>
  <c r="AL108" i="873"/>
  <c r="AL111" i="873" s="1"/>
  <c r="AL109" i="873"/>
  <c r="AL110" i="873"/>
  <c r="AP110" i="873"/>
  <c r="AP108" i="873"/>
  <c r="AP111" i="873" s="1"/>
  <c r="AP109" i="873"/>
  <c r="F93" i="873"/>
  <c r="F101" i="873" s="1"/>
  <c r="F104" i="873" s="1"/>
  <c r="G110" i="873"/>
  <c r="G111" i="873" s="1"/>
  <c r="G107" i="873"/>
  <c r="G109" i="873"/>
  <c r="G108" i="873"/>
  <c r="K110" i="873"/>
  <c r="K111" i="873" s="1"/>
  <c r="K109" i="873"/>
  <c r="K108" i="873"/>
  <c r="K107" i="873"/>
  <c r="O110" i="873"/>
  <c r="O111" i="873" s="1"/>
  <c r="O107" i="873"/>
  <c r="O109" i="873"/>
  <c r="O108" i="873"/>
  <c r="S110" i="873"/>
  <c r="S109" i="873"/>
  <c r="S108" i="873"/>
  <c r="S111" i="873" s="1"/>
  <c r="W110" i="873"/>
  <c r="W109" i="873"/>
  <c r="W108" i="873"/>
  <c r="W111" i="873" s="1"/>
  <c r="W114" i="873" s="1"/>
  <c r="AA110" i="873"/>
  <c r="AA109" i="873"/>
  <c r="AA108" i="873"/>
  <c r="AA111" i="873" s="1"/>
  <c r="AE110" i="873"/>
  <c r="AE109" i="873"/>
  <c r="AE108" i="873"/>
  <c r="AI110" i="873"/>
  <c r="AI109" i="873"/>
  <c r="AI108" i="873"/>
  <c r="AI111" i="873" s="1"/>
  <c r="AM110" i="873"/>
  <c r="AM109" i="873"/>
  <c r="AM108" i="873"/>
  <c r="AM111" i="873" s="1"/>
  <c r="AQ110" i="873"/>
  <c r="AQ109" i="873"/>
  <c r="AQ108" i="873"/>
  <c r="AQ111" i="873" s="1"/>
  <c r="AM104" i="873"/>
  <c r="P93" i="873"/>
  <c r="P101" i="873" s="1"/>
  <c r="L93" i="873"/>
  <c r="L101" i="873" s="1"/>
  <c r="H93" i="873"/>
  <c r="H101" i="873" s="1"/>
  <c r="O93" i="873"/>
  <c r="O101" i="873" s="1"/>
  <c r="K93" i="873"/>
  <c r="K101" i="873" s="1"/>
  <c r="G93" i="873"/>
  <c r="G101" i="873" s="1"/>
  <c r="L107" i="873"/>
  <c r="J93" i="873"/>
  <c r="J101" i="873" s="1"/>
  <c r="J106" i="873" s="1"/>
  <c r="J117" i="873" s="1"/>
  <c r="AP104" i="873"/>
  <c r="Z111" i="873"/>
  <c r="Z114" i="873" s="1"/>
  <c r="AN104" i="873"/>
  <c r="AJ111" i="873"/>
  <c r="G95" i="873"/>
  <c r="G102" i="873" s="1"/>
  <c r="K95" i="873"/>
  <c r="K102" i="873" s="1"/>
  <c r="O95" i="873"/>
  <c r="O102" i="873" s="1"/>
  <c r="L110" i="873"/>
  <c r="AR110" i="873"/>
  <c r="D139" i="873"/>
  <c r="M120" i="873"/>
  <c r="I120" i="873"/>
  <c r="E120" i="873"/>
  <c r="O120" i="873"/>
  <c r="K120" i="873"/>
  <c r="G120" i="873"/>
  <c r="L120" i="873"/>
  <c r="J120" i="873"/>
  <c r="N120" i="873"/>
  <c r="H120" i="873"/>
  <c r="E110" i="873"/>
  <c r="E109" i="873"/>
  <c r="E108" i="873"/>
  <c r="E107" i="873"/>
  <c r="I110" i="873"/>
  <c r="I109" i="873"/>
  <c r="I108" i="873"/>
  <c r="I107" i="873"/>
  <c r="M109" i="873"/>
  <c r="M108" i="873"/>
  <c r="M107" i="873"/>
  <c r="Q109" i="873"/>
  <c r="Q108" i="873"/>
  <c r="U110" i="873"/>
  <c r="U109" i="873"/>
  <c r="U108" i="873"/>
  <c r="Y110" i="873"/>
  <c r="Y109" i="873"/>
  <c r="Y108" i="873"/>
  <c r="AC109" i="873"/>
  <c r="AC108" i="873"/>
  <c r="AG109" i="873"/>
  <c r="AG108" i="873"/>
  <c r="AK110" i="873"/>
  <c r="AK108" i="873"/>
  <c r="AO110" i="873"/>
  <c r="AO108" i="873"/>
  <c r="D91" i="873"/>
  <c r="H95" i="873"/>
  <c r="H102" i="873" s="1"/>
  <c r="L95" i="873"/>
  <c r="L102" i="873" s="1"/>
  <c r="H99" i="873"/>
  <c r="H103" i="873" s="1"/>
  <c r="H111" i="873" s="1"/>
  <c r="L99" i="873"/>
  <c r="L103" i="873" s="1"/>
  <c r="P99" i="873"/>
  <c r="P103" i="873" s="1"/>
  <c r="P111" i="873" s="1"/>
  <c r="T117" i="873"/>
  <c r="X117" i="873"/>
  <c r="AB117" i="873"/>
  <c r="AJ117" i="873"/>
  <c r="AN117" i="873"/>
  <c r="AR117" i="873"/>
  <c r="H108" i="873"/>
  <c r="P108" i="873"/>
  <c r="X108" i="873"/>
  <c r="X111" i="873" s="1"/>
  <c r="AF108" i="873"/>
  <c r="AF111" i="873" s="1"/>
  <c r="AF113" i="873" s="1"/>
  <c r="AN108" i="873"/>
  <c r="AN111" i="873" s="1"/>
  <c r="AN113" i="873" s="1"/>
  <c r="P109" i="873"/>
  <c r="X109" i="873"/>
  <c r="AF109" i="873"/>
  <c r="M110" i="873"/>
  <c r="M111" i="873" s="1"/>
  <c r="E99" i="873"/>
  <c r="E103" i="873" s="1"/>
  <c r="E111" i="873" s="1"/>
  <c r="I99" i="873"/>
  <c r="I103" i="873" s="1"/>
  <c r="Q103" i="873"/>
  <c r="Q104" i="873" s="1"/>
  <c r="U103" i="873"/>
  <c r="Y103" i="873"/>
  <c r="Y111" i="873" s="1"/>
  <c r="AC103" i="873"/>
  <c r="AG103" i="873"/>
  <c r="AK103" i="873"/>
  <c r="AO103" i="873"/>
  <c r="AO111" i="873" s="1"/>
  <c r="AJ109" i="873"/>
  <c r="Q110" i="873"/>
  <c r="AR113" i="873"/>
  <c r="D137" i="873"/>
  <c r="D138" i="873" s="1"/>
  <c r="R103" i="872"/>
  <c r="R104" i="872" s="1"/>
  <c r="V103" i="872"/>
  <c r="V104" i="872" s="1"/>
  <c r="G109" i="872"/>
  <c r="G108" i="872"/>
  <c r="G107" i="872"/>
  <c r="G110" i="872"/>
  <c r="G111" i="872" s="1"/>
  <c r="K110" i="872"/>
  <c r="K111" i="872" s="1"/>
  <c r="K109" i="872"/>
  <c r="K108" i="872"/>
  <c r="K107" i="872"/>
  <c r="O109" i="872"/>
  <c r="O108" i="872"/>
  <c r="O107" i="872"/>
  <c r="O110" i="872"/>
  <c r="S109" i="872"/>
  <c r="S108" i="872"/>
  <c r="S110" i="872"/>
  <c r="W109" i="872"/>
  <c r="W108" i="872"/>
  <c r="W111" i="872" s="1"/>
  <c r="W110" i="872"/>
  <c r="AA110" i="872"/>
  <c r="AA109" i="872"/>
  <c r="AA108" i="872"/>
  <c r="AA111" i="872" s="1"/>
  <c r="AE109" i="872"/>
  <c r="AE108" i="872"/>
  <c r="AE110" i="872"/>
  <c r="AI109" i="872"/>
  <c r="AI108" i="872"/>
  <c r="AI111" i="872" s="1"/>
  <c r="AI110" i="872"/>
  <c r="AM108" i="872"/>
  <c r="AM109" i="872"/>
  <c r="AM110" i="872"/>
  <c r="AQ110" i="872"/>
  <c r="AQ108" i="872"/>
  <c r="AQ111" i="872" s="1"/>
  <c r="AQ109" i="872"/>
  <c r="T104" i="872"/>
  <c r="X104" i="872"/>
  <c r="AB104" i="872"/>
  <c r="AF104" i="872"/>
  <c r="AJ104" i="872"/>
  <c r="AN104" i="872"/>
  <c r="AR104" i="872"/>
  <c r="N111" i="872"/>
  <c r="S111" i="872"/>
  <c r="S113" i="872" s="1"/>
  <c r="AE111" i="872"/>
  <c r="AE114" i="872" s="1"/>
  <c r="AM111" i="872"/>
  <c r="M93" i="872"/>
  <c r="M101" i="872" s="1"/>
  <c r="I93" i="872"/>
  <c r="I101" i="872" s="1"/>
  <c r="E93" i="872"/>
  <c r="E101" i="872" s="1"/>
  <c r="K93" i="872"/>
  <c r="K101" i="872" s="1"/>
  <c r="K106" i="872" s="1"/>
  <c r="P93" i="872"/>
  <c r="P101" i="872" s="1"/>
  <c r="L93" i="872"/>
  <c r="L101" i="872" s="1"/>
  <c r="H93" i="872"/>
  <c r="H101" i="872" s="1"/>
  <c r="O93" i="872"/>
  <c r="O101" i="872" s="1"/>
  <c r="G93" i="872"/>
  <c r="G101" i="872" s="1"/>
  <c r="F93" i="872"/>
  <c r="F101" i="872" s="1"/>
  <c r="F104" i="872" s="1"/>
  <c r="U111" i="872"/>
  <c r="Z103" i="872"/>
  <c r="Z104" i="872" s="1"/>
  <c r="AH103" i="872"/>
  <c r="AH111" i="872" s="1"/>
  <c r="AP103" i="872"/>
  <c r="AP104" i="872" s="1"/>
  <c r="G95" i="872"/>
  <c r="G102" i="872" s="1"/>
  <c r="O95" i="872"/>
  <c r="O102" i="872" s="1"/>
  <c r="L107" i="872"/>
  <c r="H108" i="872"/>
  <c r="X108" i="872"/>
  <c r="X111" i="872" s="1"/>
  <c r="AN108" i="872"/>
  <c r="AN111" i="872" s="1"/>
  <c r="P109" i="872"/>
  <c r="X109" i="872"/>
  <c r="AF109" i="872"/>
  <c r="D139" i="872"/>
  <c r="M120" i="872"/>
  <c r="I120" i="872"/>
  <c r="E120" i="872"/>
  <c r="O120" i="872"/>
  <c r="K120" i="872"/>
  <c r="G120" i="872"/>
  <c r="L120" i="872"/>
  <c r="J120" i="872"/>
  <c r="N120" i="872"/>
  <c r="H120" i="872"/>
  <c r="AK110" i="872"/>
  <c r="AK109" i="872"/>
  <c r="AO110" i="872"/>
  <c r="AO109" i="872"/>
  <c r="D91" i="872"/>
  <c r="H95" i="872"/>
  <c r="H102" i="872" s="1"/>
  <c r="L95" i="872"/>
  <c r="L102" i="872" s="1"/>
  <c r="P95" i="872"/>
  <c r="P102" i="872" s="1"/>
  <c r="H99" i="872"/>
  <c r="H103" i="872" s="1"/>
  <c r="H111" i="872" s="1"/>
  <c r="L99" i="872"/>
  <c r="L103" i="872" s="1"/>
  <c r="P99" i="872"/>
  <c r="P103" i="872" s="1"/>
  <c r="P111" i="872" s="1"/>
  <c r="Q117" i="872"/>
  <c r="U117" i="872"/>
  <c r="Y117" i="872"/>
  <c r="AC117" i="872"/>
  <c r="AG117" i="872"/>
  <c r="AK117" i="872"/>
  <c r="AO117" i="872"/>
  <c r="E107" i="872"/>
  <c r="M107" i="872"/>
  <c r="I108" i="872"/>
  <c r="Q108" i="872"/>
  <c r="Y108" i="872"/>
  <c r="Y111" i="872" s="1"/>
  <c r="AG108" i="872"/>
  <c r="AG111" i="872" s="1"/>
  <c r="AG113" i="872" s="1"/>
  <c r="AO108" i="872"/>
  <c r="AO111" i="872" s="1"/>
  <c r="I109" i="872"/>
  <c r="Q109" i="872"/>
  <c r="Y109" i="872"/>
  <c r="AG109" i="872"/>
  <c r="AD103" i="872"/>
  <c r="AD104" i="872" s="1"/>
  <c r="AL103" i="872"/>
  <c r="AK111" i="872"/>
  <c r="K95" i="872"/>
  <c r="K102" i="872" s="1"/>
  <c r="H106" i="872"/>
  <c r="H117" i="872" s="1"/>
  <c r="P108" i="872"/>
  <c r="AF108" i="872"/>
  <c r="AF111" i="872" s="1"/>
  <c r="H109" i="872"/>
  <c r="L110" i="872"/>
  <c r="AR110" i="872"/>
  <c r="F110" i="872"/>
  <c r="F109" i="872"/>
  <c r="F108" i="872"/>
  <c r="F107" i="872"/>
  <c r="J110" i="872"/>
  <c r="J111" i="872" s="1"/>
  <c r="J109" i="872"/>
  <c r="J108" i="872"/>
  <c r="J107" i="872"/>
  <c r="J106" i="872"/>
  <c r="N109" i="872"/>
  <c r="N108" i="872"/>
  <c r="N107" i="872"/>
  <c r="N106" i="872"/>
  <c r="R109" i="872"/>
  <c r="R108" i="872"/>
  <c r="V110" i="872"/>
  <c r="V109" i="872"/>
  <c r="V108" i="872"/>
  <c r="Z110" i="872"/>
  <c r="Z109" i="872"/>
  <c r="Z108" i="872"/>
  <c r="AD109" i="872"/>
  <c r="AD108" i="872"/>
  <c r="AH109" i="872"/>
  <c r="AH108" i="872"/>
  <c r="AL110" i="872"/>
  <c r="AL108" i="872"/>
  <c r="AP110" i="872"/>
  <c r="AP108" i="872"/>
  <c r="E95" i="872"/>
  <c r="E102" i="872" s="1"/>
  <c r="I95" i="872"/>
  <c r="I102" i="872" s="1"/>
  <c r="I106" i="872" s="1"/>
  <c r="I117" i="872" s="1"/>
  <c r="E99" i="872"/>
  <c r="E103" i="872" s="1"/>
  <c r="E111" i="872" s="1"/>
  <c r="I99" i="872"/>
  <c r="I103" i="872" s="1"/>
  <c r="I111" i="872" s="1"/>
  <c r="P107" i="872"/>
  <c r="L108" i="872"/>
  <c r="T108" i="872"/>
  <c r="T111" i="872" s="1"/>
  <c r="T113" i="872" s="1"/>
  <c r="AB108" i="872"/>
  <c r="AB111" i="872" s="1"/>
  <c r="AJ108" i="872"/>
  <c r="AJ111" i="872" s="1"/>
  <c r="AR108" i="872"/>
  <c r="AR111" i="872" s="1"/>
  <c r="AR113" i="872" s="1"/>
  <c r="T109" i="872"/>
  <c r="AB109" i="872"/>
  <c r="AJ109" i="872"/>
  <c r="R110" i="872"/>
  <c r="D137" i="872"/>
  <c r="D138" i="872" s="1"/>
  <c r="N104" i="871"/>
  <c r="AB104" i="871"/>
  <c r="AJ104" i="871"/>
  <c r="AR104" i="871"/>
  <c r="G95" i="871"/>
  <c r="G102" i="871" s="1"/>
  <c r="G106" i="871" s="1"/>
  <c r="O95" i="871"/>
  <c r="O102" i="871" s="1"/>
  <c r="AK111" i="871"/>
  <c r="AN110" i="871"/>
  <c r="D139" i="871"/>
  <c r="M120" i="871"/>
  <c r="I120" i="871"/>
  <c r="E120" i="871"/>
  <c r="O120" i="871"/>
  <c r="K120" i="871"/>
  <c r="G120" i="871"/>
  <c r="L120" i="871"/>
  <c r="J120" i="871"/>
  <c r="N120" i="871"/>
  <c r="H120" i="871"/>
  <c r="AO110" i="871"/>
  <c r="AO109" i="871"/>
  <c r="H95" i="871"/>
  <c r="H102" i="871" s="1"/>
  <c r="P95" i="871"/>
  <c r="P102" i="871" s="1"/>
  <c r="H99" i="871"/>
  <c r="H103" i="871" s="1"/>
  <c r="P99" i="871"/>
  <c r="P103" i="871" s="1"/>
  <c r="P111" i="871" s="1"/>
  <c r="P108" i="871"/>
  <c r="AF108" i="871"/>
  <c r="AF111" i="871" s="1"/>
  <c r="H109" i="871"/>
  <c r="X109" i="871"/>
  <c r="AF109" i="871"/>
  <c r="L110" i="871"/>
  <c r="P120" i="871"/>
  <c r="F110" i="871"/>
  <c r="F109" i="871"/>
  <c r="F108" i="871"/>
  <c r="F107" i="871"/>
  <c r="J110" i="871"/>
  <c r="J109" i="871"/>
  <c r="J108" i="871"/>
  <c r="J107" i="871"/>
  <c r="N109" i="871"/>
  <c r="N108" i="871"/>
  <c r="N107" i="871"/>
  <c r="N106" i="871"/>
  <c r="N117" i="871" s="1"/>
  <c r="R109" i="871"/>
  <c r="R108" i="871"/>
  <c r="V110" i="871"/>
  <c r="V109" i="871"/>
  <c r="V108" i="871"/>
  <c r="Z110" i="871"/>
  <c r="Z109" i="871"/>
  <c r="Z108" i="871"/>
  <c r="AD109" i="871"/>
  <c r="AD108" i="871"/>
  <c r="AH109" i="871"/>
  <c r="AH108" i="871"/>
  <c r="AL110" i="871"/>
  <c r="AL108" i="871"/>
  <c r="AP110" i="871"/>
  <c r="AP108" i="871"/>
  <c r="E93" i="871"/>
  <c r="E101" i="871" s="1"/>
  <c r="I93" i="871"/>
  <c r="I101" i="871" s="1"/>
  <c r="M93" i="871"/>
  <c r="M101" i="871" s="1"/>
  <c r="E95" i="871"/>
  <c r="E102" i="871" s="1"/>
  <c r="I95" i="871"/>
  <c r="I102" i="871" s="1"/>
  <c r="M95" i="871"/>
  <c r="M102" i="871" s="1"/>
  <c r="E99" i="871"/>
  <c r="E103" i="871" s="1"/>
  <c r="E111" i="871" s="1"/>
  <c r="I99" i="871"/>
  <c r="I103" i="871" s="1"/>
  <c r="I111" i="871" s="1"/>
  <c r="M99" i="871"/>
  <c r="M103" i="871" s="1"/>
  <c r="M111" i="871" s="1"/>
  <c r="Q117" i="871"/>
  <c r="U117" i="871"/>
  <c r="Y117" i="871"/>
  <c r="AC117" i="871"/>
  <c r="AG117" i="871"/>
  <c r="AK117" i="871"/>
  <c r="AO117" i="871"/>
  <c r="E107" i="871"/>
  <c r="M107" i="871"/>
  <c r="I108" i="871"/>
  <c r="Q108" i="871"/>
  <c r="Q111" i="871" s="1"/>
  <c r="Q113" i="871" s="1"/>
  <c r="Y108" i="871"/>
  <c r="AG108" i="871"/>
  <c r="AO108" i="871"/>
  <c r="AO111" i="871" s="1"/>
  <c r="I109" i="871"/>
  <c r="Q109" i="871"/>
  <c r="Y109" i="871"/>
  <c r="AG109" i="871"/>
  <c r="N110" i="871"/>
  <c r="N111" i="871" s="1"/>
  <c r="X110" i="871"/>
  <c r="K95" i="871"/>
  <c r="K102" i="871" s="1"/>
  <c r="K104" i="871" s="1"/>
  <c r="U111" i="871"/>
  <c r="U114" i="871" s="1"/>
  <c r="H110" i="871"/>
  <c r="AK110" i="871"/>
  <c r="AK109" i="871"/>
  <c r="D91" i="871"/>
  <c r="L95" i="871"/>
  <c r="L102" i="871" s="1"/>
  <c r="L104" i="871" s="1"/>
  <c r="L99" i="871"/>
  <c r="L103" i="871" s="1"/>
  <c r="P106" i="871"/>
  <c r="L107" i="871"/>
  <c r="H108" i="871"/>
  <c r="AN108" i="871"/>
  <c r="P109" i="871"/>
  <c r="AR110" i="871"/>
  <c r="G109" i="871"/>
  <c r="G108" i="871"/>
  <c r="G107" i="871"/>
  <c r="K110" i="871"/>
  <c r="K111" i="871" s="1"/>
  <c r="K109" i="871"/>
  <c r="K108" i="871"/>
  <c r="K107" i="871"/>
  <c r="K106" i="871"/>
  <c r="O109" i="871"/>
  <c r="O108" i="871"/>
  <c r="O107" i="871"/>
  <c r="O110" i="871"/>
  <c r="O111" i="871" s="1"/>
  <c r="S109" i="871"/>
  <c r="S108" i="871"/>
  <c r="S111" i="871" s="1"/>
  <c r="W109" i="871"/>
  <c r="W108" i="871"/>
  <c r="W111" i="871" s="1"/>
  <c r="AA110" i="871"/>
  <c r="AA109" i="871"/>
  <c r="AA108" i="871"/>
  <c r="AA111" i="871" s="1"/>
  <c r="AE109" i="871"/>
  <c r="AE108" i="871"/>
  <c r="AE111" i="871" s="1"/>
  <c r="AE110" i="871"/>
  <c r="AI109" i="871"/>
  <c r="AI108" i="871"/>
  <c r="AI111" i="871" s="1"/>
  <c r="AM108" i="871"/>
  <c r="AM111" i="871" s="1"/>
  <c r="AM109" i="871"/>
  <c r="AQ110" i="871"/>
  <c r="AQ108" i="871"/>
  <c r="AQ111" i="871" s="1"/>
  <c r="F93" i="871"/>
  <c r="F101" i="871" s="1"/>
  <c r="J93" i="871"/>
  <c r="J101" i="871" s="1"/>
  <c r="F95" i="871"/>
  <c r="F102" i="871" s="1"/>
  <c r="J95" i="871"/>
  <c r="J102" i="871" s="1"/>
  <c r="J106" i="871" s="1"/>
  <c r="F99" i="871"/>
  <c r="F103" i="871" s="1"/>
  <c r="F111" i="871" s="1"/>
  <c r="J99" i="871"/>
  <c r="J103" i="871" s="1"/>
  <c r="R103" i="871"/>
  <c r="R104" i="871" s="1"/>
  <c r="V103" i="871"/>
  <c r="V111" i="871" s="1"/>
  <c r="Z103" i="871"/>
  <c r="AD103" i="871"/>
  <c r="AD111" i="871" s="1"/>
  <c r="AH103" i="871"/>
  <c r="AH104" i="871" s="1"/>
  <c r="AL103" i="871"/>
  <c r="AL111" i="871" s="1"/>
  <c r="AP103" i="871"/>
  <c r="Y111" i="871"/>
  <c r="Y113" i="871" s="1"/>
  <c r="L106" i="871"/>
  <c r="L117" i="871" s="1"/>
  <c r="P107" i="871"/>
  <c r="L108" i="871"/>
  <c r="T108" i="871"/>
  <c r="AB108" i="871"/>
  <c r="AB111" i="871" s="1"/>
  <c r="AJ108" i="871"/>
  <c r="AR108" i="871"/>
  <c r="T109" i="871"/>
  <c r="AB109" i="871"/>
  <c r="AJ109" i="871"/>
  <c r="G110" i="871"/>
  <c r="G111" i="871" s="1"/>
  <c r="R110" i="871"/>
  <c r="AM110" i="871"/>
  <c r="U113" i="871"/>
  <c r="D137" i="871"/>
  <c r="D138" i="871" s="1"/>
  <c r="E106" i="868"/>
  <c r="W104" i="868"/>
  <c r="AA104" i="868"/>
  <c r="AA113" i="868" s="1"/>
  <c r="AE104" i="868"/>
  <c r="AI104" i="868"/>
  <c r="AM104" i="868"/>
  <c r="S111" i="868"/>
  <c r="AI111" i="868"/>
  <c r="G104" i="868"/>
  <c r="G113" i="868" s="1"/>
  <c r="N95" i="868"/>
  <c r="N102" i="868" s="1"/>
  <c r="N104" i="868" s="1"/>
  <c r="J95" i="868"/>
  <c r="J102" i="868" s="1"/>
  <c r="F95" i="868"/>
  <c r="F102" i="868" s="1"/>
  <c r="P95" i="868"/>
  <c r="P102" i="868" s="1"/>
  <c r="L95" i="868"/>
  <c r="L102" i="868" s="1"/>
  <c r="H95" i="868"/>
  <c r="H102" i="868" s="1"/>
  <c r="I95" i="868"/>
  <c r="I102" i="868" s="1"/>
  <c r="I106" i="868" s="1"/>
  <c r="I117" i="868" s="1"/>
  <c r="F109" i="868"/>
  <c r="F108" i="868"/>
  <c r="F107" i="868"/>
  <c r="F110" i="868"/>
  <c r="J110" i="868"/>
  <c r="J109" i="868"/>
  <c r="J108" i="868"/>
  <c r="J107" i="868"/>
  <c r="N109" i="868"/>
  <c r="N108" i="868"/>
  <c r="N107" i="868"/>
  <c r="N110" i="868"/>
  <c r="N111" i="868" s="1"/>
  <c r="R110" i="868"/>
  <c r="R109" i="868"/>
  <c r="R108" i="868"/>
  <c r="V109" i="868"/>
  <c r="V108" i="868"/>
  <c r="V110" i="868"/>
  <c r="Z110" i="868"/>
  <c r="Z109" i="868"/>
  <c r="Z108" i="868"/>
  <c r="AD109" i="868"/>
  <c r="AD108" i="868"/>
  <c r="AD110" i="868"/>
  <c r="AH110" i="868"/>
  <c r="AH109" i="868"/>
  <c r="AH108" i="868"/>
  <c r="AL109" i="868"/>
  <c r="AL108" i="868"/>
  <c r="AL110" i="868"/>
  <c r="AP110" i="868"/>
  <c r="AP109" i="868"/>
  <c r="AP108" i="868"/>
  <c r="AP111" i="868" s="1"/>
  <c r="AP114" i="868" s="1"/>
  <c r="T104" i="868"/>
  <c r="X104" i="868"/>
  <c r="AB104" i="868"/>
  <c r="AF104" i="868"/>
  <c r="AJ104" i="868"/>
  <c r="AJ113" i="868" s="1"/>
  <c r="AR104" i="868"/>
  <c r="K95" i="868"/>
  <c r="K102" i="868" s="1"/>
  <c r="K104" i="868" s="1"/>
  <c r="AJ111" i="868"/>
  <c r="M106" i="868"/>
  <c r="H110" i="868"/>
  <c r="H107" i="868"/>
  <c r="H109" i="868"/>
  <c r="H108" i="868"/>
  <c r="L109" i="868"/>
  <c r="L110" i="868"/>
  <c r="L108" i="868"/>
  <c r="L107" i="868"/>
  <c r="P110" i="868"/>
  <c r="P109" i="868"/>
  <c r="P108" i="868"/>
  <c r="P107" i="868"/>
  <c r="T109" i="868"/>
  <c r="T110" i="868"/>
  <c r="T108" i="868"/>
  <c r="T111" i="868" s="1"/>
  <c r="X109" i="868"/>
  <c r="X110" i="868"/>
  <c r="X108" i="868"/>
  <c r="X111" i="868" s="1"/>
  <c r="AB109" i="868"/>
  <c r="AB108" i="868"/>
  <c r="AB111" i="868" s="1"/>
  <c r="AB110" i="868"/>
  <c r="AF110" i="868"/>
  <c r="AF109" i="868"/>
  <c r="AF108" i="868"/>
  <c r="AF111" i="868" s="1"/>
  <c r="AJ109" i="868"/>
  <c r="AJ108" i="868"/>
  <c r="AJ110" i="868"/>
  <c r="AN109" i="868"/>
  <c r="AN110" i="868"/>
  <c r="AN108" i="868"/>
  <c r="AN111" i="868" s="1"/>
  <c r="AR110" i="868"/>
  <c r="AR108" i="868"/>
  <c r="AR111" i="868" s="1"/>
  <c r="AR109" i="868"/>
  <c r="G95" i="868"/>
  <c r="G102" i="868" s="1"/>
  <c r="G106" i="868" s="1"/>
  <c r="G117" i="868" s="1"/>
  <c r="O95" i="868"/>
  <c r="O102" i="868" s="1"/>
  <c r="O104" i="868" s="1"/>
  <c r="R111" i="868"/>
  <c r="AH111" i="868"/>
  <c r="D139" i="868"/>
  <c r="M120" i="868"/>
  <c r="I120" i="868"/>
  <c r="E120" i="868"/>
  <c r="O120" i="868"/>
  <c r="K120" i="868"/>
  <c r="G120" i="868"/>
  <c r="L120" i="868"/>
  <c r="J120" i="868"/>
  <c r="N120" i="868"/>
  <c r="F120" i="868"/>
  <c r="D91" i="868"/>
  <c r="H93" i="868"/>
  <c r="H101" i="868" s="1"/>
  <c r="L93" i="868"/>
  <c r="L101" i="868" s="1"/>
  <c r="P93" i="868"/>
  <c r="P101" i="868" s="1"/>
  <c r="H99" i="868"/>
  <c r="H103" i="868" s="1"/>
  <c r="H111" i="868" s="1"/>
  <c r="L99" i="868"/>
  <c r="L103" i="868" s="1"/>
  <c r="P99" i="868"/>
  <c r="P103" i="868" s="1"/>
  <c r="P111" i="868" s="1"/>
  <c r="Q117" i="868"/>
  <c r="U117" i="868"/>
  <c r="Y117" i="868"/>
  <c r="AC117" i="868"/>
  <c r="AG117" i="868"/>
  <c r="AK117" i="868"/>
  <c r="AO117" i="868"/>
  <c r="E107" i="868"/>
  <c r="K107" i="868"/>
  <c r="I108" i="868"/>
  <c r="O108" i="868"/>
  <c r="Y108" i="868"/>
  <c r="AE108" i="868"/>
  <c r="AO108" i="868"/>
  <c r="AO111" i="868" s="1"/>
  <c r="G109" i="868"/>
  <c r="M109" i="868"/>
  <c r="U109" i="868"/>
  <c r="AC109" i="868"/>
  <c r="AK109" i="868"/>
  <c r="Q110" i="868"/>
  <c r="P120" i="868"/>
  <c r="X123" i="868"/>
  <c r="AF123" i="868"/>
  <c r="AQ110" i="868"/>
  <c r="AQ109" i="868"/>
  <c r="F93" i="868"/>
  <c r="F101" i="868" s="1"/>
  <c r="J93" i="868"/>
  <c r="J101" i="868" s="1"/>
  <c r="F99" i="868"/>
  <c r="F103" i="868" s="1"/>
  <c r="F111" i="868" s="1"/>
  <c r="J99" i="868"/>
  <c r="J103" i="868" s="1"/>
  <c r="S117" i="868"/>
  <c r="W117" i="868"/>
  <c r="AA117" i="868"/>
  <c r="AE117" i="868"/>
  <c r="AI117" i="868"/>
  <c r="AM117" i="868"/>
  <c r="AQ117" i="868"/>
  <c r="M107" i="868"/>
  <c r="G108" i="868"/>
  <c r="Q108" i="868"/>
  <c r="Q111" i="868" s="1"/>
  <c r="W108" i="868"/>
  <c r="W111" i="868" s="1"/>
  <c r="AG108" i="868"/>
  <c r="AG111" i="868" s="1"/>
  <c r="AM108" i="868"/>
  <c r="AM111" i="868" s="1"/>
  <c r="AG109" i="868"/>
  <c r="AC113" i="868"/>
  <c r="AI113" i="868"/>
  <c r="D137" i="868"/>
  <c r="D138" i="868" s="1"/>
  <c r="G110" i="865"/>
  <c r="G108" i="865"/>
  <c r="G109" i="865"/>
  <c r="G107" i="865"/>
  <c r="K110" i="865"/>
  <c r="K108" i="865"/>
  <c r="K107" i="865"/>
  <c r="K109" i="865"/>
  <c r="O110" i="865"/>
  <c r="O109" i="865"/>
  <c r="O108" i="865"/>
  <c r="O107" i="865"/>
  <c r="S110" i="865"/>
  <c r="S109" i="865"/>
  <c r="S108" i="865"/>
  <c r="W110" i="865"/>
  <c r="W108" i="865"/>
  <c r="W111" i="865" s="1"/>
  <c r="W109" i="865"/>
  <c r="AA110" i="865"/>
  <c r="AA108" i="865"/>
  <c r="AA111" i="865" s="1"/>
  <c r="AA109" i="865"/>
  <c r="AE110" i="865"/>
  <c r="AE109" i="865"/>
  <c r="AE108" i="865"/>
  <c r="AE111" i="865" s="1"/>
  <c r="AE113" i="865" s="1"/>
  <c r="AI110" i="865"/>
  <c r="AI109" i="865"/>
  <c r="AI108" i="865"/>
  <c r="AI111" i="865" s="1"/>
  <c r="AM110" i="865"/>
  <c r="AM108" i="865"/>
  <c r="AM109" i="865"/>
  <c r="AQ110" i="865"/>
  <c r="AQ109" i="865"/>
  <c r="AQ108" i="865"/>
  <c r="AQ111" i="865" s="1"/>
  <c r="R104" i="865"/>
  <c r="Z104" i="865"/>
  <c r="AH104" i="865"/>
  <c r="AP104" i="865"/>
  <c r="O99" i="865"/>
  <c r="O103" i="865" s="1"/>
  <c r="K99" i="865"/>
  <c r="K103" i="865" s="1"/>
  <c r="G99" i="865"/>
  <c r="G103" i="865" s="1"/>
  <c r="M99" i="865"/>
  <c r="M103" i="865" s="1"/>
  <c r="I99" i="865"/>
  <c r="I103" i="865" s="1"/>
  <c r="E99" i="865"/>
  <c r="E103" i="865" s="1"/>
  <c r="N99" i="865"/>
  <c r="N103" i="865" s="1"/>
  <c r="F99" i="865"/>
  <c r="F103" i="865" s="1"/>
  <c r="F111" i="865" s="1"/>
  <c r="L99" i="865"/>
  <c r="L103" i="865" s="1"/>
  <c r="J99" i="865"/>
  <c r="J103" i="865" s="1"/>
  <c r="J111" i="865" s="1"/>
  <c r="D139" i="865"/>
  <c r="M120" i="865"/>
  <c r="I120" i="865"/>
  <c r="E120" i="865"/>
  <c r="O120" i="865"/>
  <c r="K120" i="865"/>
  <c r="G120" i="865"/>
  <c r="L120" i="865"/>
  <c r="P120" i="865"/>
  <c r="H120" i="865"/>
  <c r="J120" i="865"/>
  <c r="F120" i="865"/>
  <c r="N120" i="865"/>
  <c r="D91" i="865"/>
  <c r="H99" i="865"/>
  <c r="H103" i="865" s="1"/>
  <c r="AD104" i="865"/>
  <c r="V111" i="865"/>
  <c r="AD111" i="865"/>
  <c r="AL111" i="865"/>
  <c r="V104" i="865"/>
  <c r="AL104" i="865"/>
  <c r="AL114" i="865" s="1"/>
  <c r="O93" i="865"/>
  <c r="O101" i="865" s="1"/>
  <c r="O104" i="865" s="1"/>
  <c r="K93" i="865"/>
  <c r="K101" i="865" s="1"/>
  <c r="G93" i="865"/>
  <c r="G101" i="865" s="1"/>
  <c r="M93" i="865"/>
  <c r="M101" i="865" s="1"/>
  <c r="I93" i="865"/>
  <c r="I101" i="865" s="1"/>
  <c r="E93" i="865"/>
  <c r="E101" i="865" s="1"/>
  <c r="E110" i="865"/>
  <c r="E109" i="865"/>
  <c r="E108" i="865"/>
  <c r="E107" i="865"/>
  <c r="I110" i="865"/>
  <c r="I109" i="865"/>
  <c r="I108" i="865"/>
  <c r="I107" i="865"/>
  <c r="M110" i="865"/>
  <c r="M109" i="865"/>
  <c r="M108" i="865"/>
  <c r="M107" i="865"/>
  <c r="Q110" i="865"/>
  <c r="Q109" i="865"/>
  <c r="Q108" i="865"/>
  <c r="U110" i="865"/>
  <c r="U109" i="865"/>
  <c r="U108" i="865"/>
  <c r="Y110" i="865"/>
  <c r="Y109" i="865"/>
  <c r="Y108" i="865"/>
  <c r="Y111" i="865" s="1"/>
  <c r="Y113" i="865" s="1"/>
  <c r="AC110" i="865"/>
  <c r="AC109" i="865"/>
  <c r="AC108" i="865"/>
  <c r="AC111" i="865" s="1"/>
  <c r="AG110" i="865"/>
  <c r="AG109" i="865"/>
  <c r="AG108" i="865"/>
  <c r="AK110" i="865"/>
  <c r="AK109" i="865"/>
  <c r="AK108" i="865"/>
  <c r="AO110" i="865"/>
  <c r="AO109" i="865"/>
  <c r="AO108" i="865"/>
  <c r="AO111" i="865" s="1"/>
  <c r="AO113" i="865" s="1"/>
  <c r="L93" i="865"/>
  <c r="L101" i="865" s="1"/>
  <c r="W104" i="865"/>
  <c r="AE104" i="865"/>
  <c r="AI104" i="865"/>
  <c r="AI113" i="865" s="1"/>
  <c r="AQ104" i="865"/>
  <c r="E95" i="865"/>
  <c r="E102" i="865" s="1"/>
  <c r="I95" i="865"/>
  <c r="I102" i="865" s="1"/>
  <c r="I106" i="865" s="1"/>
  <c r="I117" i="865" s="1"/>
  <c r="M95" i="865"/>
  <c r="M102" i="865" s="1"/>
  <c r="F107" i="865"/>
  <c r="J108" i="865"/>
  <c r="T108" i="865"/>
  <c r="Z108" i="865"/>
  <c r="Z111" i="865" s="1"/>
  <c r="Z113" i="865" s="1"/>
  <c r="AJ108" i="865"/>
  <c r="AJ111" i="865" s="1"/>
  <c r="AP108" i="865"/>
  <c r="AP111" i="865" s="1"/>
  <c r="L109" i="865"/>
  <c r="R109" i="865"/>
  <c r="AB109" i="865"/>
  <c r="AH109" i="865"/>
  <c r="N110" i="865"/>
  <c r="D135" i="865"/>
  <c r="G95" i="865"/>
  <c r="G102" i="865" s="1"/>
  <c r="K95" i="865"/>
  <c r="K102" i="865" s="1"/>
  <c r="S117" i="865"/>
  <c r="W117" i="865"/>
  <c r="AA117" i="865"/>
  <c r="AE117" i="865"/>
  <c r="AI117" i="865"/>
  <c r="AM117" i="865"/>
  <c r="AQ117" i="865"/>
  <c r="R108" i="865"/>
  <c r="R111" i="865" s="1"/>
  <c r="R113" i="865" s="1"/>
  <c r="AH108" i="865"/>
  <c r="AH111" i="865" s="1"/>
  <c r="J109" i="865"/>
  <c r="Z109" i="865"/>
  <c r="AP109" i="865"/>
  <c r="D137" i="865"/>
  <c r="D138" i="865" s="1"/>
  <c r="AB104" i="864"/>
  <c r="AB114" i="864" s="1"/>
  <c r="R111" i="864"/>
  <c r="V111" i="864"/>
  <c r="AL111" i="864"/>
  <c r="AF104" i="864"/>
  <c r="R104" i="864"/>
  <c r="R114" i="864" s="1"/>
  <c r="V104" i="864"/>
  <c r="AH104" i="864"/>
  <c r="AL104" i="864"/>
  <c r="AL114" i="864" s="1"/>
  <c r="AF111" i="864"/>
  <c r="AN111" i="864"/>
  <c r="AN104" i="864"/>
  <c r="M99" i="864"/>
  <c r="M103" i="864" s="1"/>
  <c r="I99" i="864"/>
  <c r="I103" i="864" s="1"/>
  <c r="E99" i="864"/>
  <c r="E103" i="864" s="1"/>
  <c r="O99" i="864"/>
  <c r="O103" i="864" s="1"/>
  <c r="K99" i="864"/>
  <c r="K103" i="864" s="1"/>
  <c r="G99" i="864"/>
  <c r="G103" i="864" s="1"/>
  <c r="O120" i="864"/>
  <c r="K120" i="864"/>
  <c r="G120" i="864"/>
  <c r="D139" i="864"/>
  <c r="M120" i="864"/>
  <c r="H120" i="864"/>
  <c r="P120" i="864"/>
  <c r="J120" i="864"/>
  <c r="E120" i="864"/>
  <c r="I120" i="864"/>
  <c r="F120" i="864"/>
  <c r="N120" i="864"/>
  <c r="L120" i="864"/>
  <c r="G110" i="864"/>
  <c r="G109" i="864"/>
  <c r="G108" i="864"/>
  <c r="G107" i="864"/>
  <c r="K110" i="864"/>
  <c r="K109" i="864"/>
  <c r="K108" i="864"/>
  <c r="K107" i="864"/>
  <c r="O110" i="864"/>
  <c r="O109" i="864"/>
  <c r="O108" i="864"/>
  <c r="O107" i="864"/>
  <c r="S110" i="864"/>
  <c r="S109" i="864"/>
  <c r="S108" i="864"/>
  <c r="W110" i="864"/>
  <c r="W109" i="864"/>
  <c r="W108" i="864"/>
  <c r="AA110" i="864"/>
  <c r="AA109" i="864"/>
  <c r="AA108" i="864"/>
  <c r="AA111" i="864" s="1"/>
  <c r="AE110" i="864"/>
  <c r="AE109" i="864"/>
  <c r="AE108" i="864"/>
  <c r="AE111" i="864" s="1"/>
  <c r="AI110" i="864"/>
  <c r="AI109" i="864"/>
  <c r="AI108" i="864"/>
  <c r="AM110" i="864"/>
  <c r="AM109" i="864"/>
  <c r="AM108" i="864"/>
  <c r="AM111" i="864" s="1"/>
  <c r="AQ110" i="864"/>
  <c r="AQ109" i="864"/>
  <c r="AQ108" i="864"/>
  <c r="AQ111" i="864" s="1"/>
  <c r="H93" i="864"/>
  <c r="H101" i="864" s="1"/>
  <c r="P93" i="864"/>
  <c r="P101" i="864" s="1"/>
  <c r="H99" i="864"/>
  <c r="H103" i="864" s="1"/>
  <c r="H111" i="864" s="1"/>
  <c r="P99" i="864"/>
  <c r="P103" i="864" s="1"/>
  <c r="P111" i="864" s="1"/>
  <c r="R117" i="864"/>
  <c r="Z117" i="864"/>
  <c r="AD117" i="864"/>
  <c r="AH117" i="864"/>
  <c r="AL117" i="864"/>
  <c r="AP117" i="864"/>
  <c r="H107" i="864"/>
  <c r="P107" i="864"/>
  <c r="J99" i="864"/>
  <c r="J103" i="864" s="1"/>
  <c r="J111" i="864" s="1"/>
  <c r="J107" i="864"/>
  <c r="M93" i="864"/>
  <c r="M101" i="864" s="1"/>
  <c r="I93" i="864"/>
  <c r="I101" i="864" s="1"/>
  <c r="E93" i="864"/>
  <c r="E101" i="864" s="1"/>
  <c r="O93" i="864"/>
  <c r="O101" i="864" s="1"/>
  <c r="K93" i="864"/>
  <c r="K101" i="864" s="1"/>
  <c r="G93" i="864"/>
  <c r="G101" i="864" s="1"/>
  <c r="E110" i="864"/>
  <c r="E109" i="864"/>
  <c r="E108" i="864"/>
  <c r="E107" i="864"/>
  <c r="I110" i="864"/>
  <c r="I109" i="864"/>
  <c r="I108" i="864"/>
  <c r="I107" i="864"/>
  <c r="M110" i="864"/>
  <c r="M109" i="864"/>
  <c r="M108" i="864"/>
  <c r="M107" i="864"/>
  <c r="Q110" i="864"/>
  <c r="Q109" i="864"/>
  <c r="Q108" i="864"/>
  <c r="U110" i="864"/>
  <c r="U109" i="864"/>
  <c r="U108" i="864"/>
  <c r="Y110" i="864"/>
  <c r="Y109" i="864"/>
  <c r="Y108" i="864"/>
  <c r="AC110" i="864"/>
  <c r="AC109" i="864"/>
  <c r="AC108" i="864"/>
  <c r="AG110" i="864"/>
  <c r="AG109" i="864"/>
  <c r="AG108" i="864"/>
  <c r="AK110" i="864"/>
  <c r="AK109" i="864"/>
  <c r="AK108" i="864"/>
  <c r="AO110" i="864"/>
  <c r="AO109" i="864"/>
  <c r="AO108" i="864"/>
  <c r="L93" i="864"/>
  <c r="L101" i="864" s="1"/>
  <c r="L107" i="864"/>
  <c r="D135" i="864"/>
  <c r="F93" i="864"/>
  <c r="F101" i="864" s="1"/>
  <c r="N93" i="864"/>
  <c r="N101" i="864" s="1"/>
  <c r="F99" i="864"/>
  <c r="F103" i="864" s="1"/>
  <c r="F111" i="864" s="1"/>
  <c r="N99" i="864"/>
  <c r="N103" i="864" s="1"/>
  <c r="N111" i="864" s="1"/>
  <c r="W111" i="864"/>
  <c r="W113" i="864" s="1"/>
  <c r="AI111" i="864"/>
  <c r="AI113" i="864" s="1"/>
  <c r="F107" i="864"/>
  <c r="G95" i="864"/>
  <c r="G102" i="864" s="1"/>
  <c r="K95" i="864"/>
  <c r="K102" i="864" s="1"/>
  <c r="O95" i="864"/>
  <c r="O102" i="864" s="1"/>
  <c r="E95" i="864"/>
  <c r="E102" i="864" s="1"/>
  <c r="I95" i="864"/>
  <c r="I102" i="864" s="1"/>
  <c r="D137" i="864"/>
  <c r="D138" i="864" s="1"/>
  <c r="K111" i="863"/>
  <c r="O110" i="863"/>
  <c r="O109" i="863"/>
  <c r="O108" i="863"/>
  <c r="M95" i="863"/>
  <c r="M102" i="863" s="1"/>
  <c r="I95" i="863"/>
  <c r="I102" i="863" s="1"/>
  <c r="E95" i="863"/>
  <c r="E102" i="863" s="1"/>
  <c r="P95" i="863"/>
  <c r="P102" i="863" s="1"/>
  <c r="L95" i="863"/>
  <c r="L102" i="863" s="1"/>
  <c r="H95" i="863"/>
  <c r="H102" i="863" s="1"/>
  <c r="J95" i="863"/>
  <c r="J102" i="863" s="1"/>
  <c r="AH111" i="863"/>
  <c r="AH114" i="863" s="1"/>
  <c r="AP111" i="863"/>
  <c r="AP114" i="863" s="1"/>
  <c r="G93" i="863"/>
  <c r="G101" i="863" s="1"/>
  <c r="K95" i="863"/>
  <c r="K102" i="863" s="1"/>
  <c r="R117" i="863"/>
  <c r="V117" i="863"/>
  <c r="Z117" i="863"/>
  <c r="AD117" i="863"/>
  <c r="AH117" i="863"/>
  <c r="AL117" i="863"/>
  <c r="AP117" i="863"/>
  <c r="O107" i="863"/>
  <c r="G110" i="863"/>
  <c r="G109" i="863"/>
  <c r="G108" i="863"/>
  <c r="K109" i="863"/>
  <c r="K108" i="863"/>
  <c r="S110" i="863"/>
  <c r="S109" i="863"/>
  <c r="S108" i="863"/>
  <c r="S111" i="863" s="1"/>
  <c r="W109" i="863"/>
  <c r="W108" i="863"/>
  <c r="W110" i="863"/>
  <c r="AA109" i="863"/>
  <c r="AA108" i="863"/>
  <c r="AE110" i="863"/>
  <c r="AE109" i="863"/>
  <c r="AE108" i="863"/>
  <c r="AI110" i="863"/>
  <c r="AI108" i="863"/>
  <c r="AM109" i="863"/>
  <c r="AM108" i="863"/>
  <c r="AM110" i="863"/>
  <c r="AQ109" i="863"/>
  <c r="AQ108" i="863"/>
  <c r="AD111" i="863"/>
  <c r="AD113" i="863" s="1"/>
  <c r="AL111" i="863"/>
  <c r="M93" i="863"/>
  <c r="M101" i="863" s="1"/>
  <c r="I93" i="863"/>
  <c r="I101" i="863" s="1"/>
  <c r="E93" i="863"/>
  <c r="E101" i="863" s="1"/>
  <c r="P93" i="863"/>
  <c r="P101" i="863" s="1"/>
  <c r="L93" i="863"/>
  <c r="L101" i="863" s="1"/>
  <c r="H93" i="863"/>
  <c r="H101" i="863" s="1"/>
  <c r="H110" i="863"/>
  <c r="H109" i="863"/>
  <c r="H108" i="863"/>
  <c r="H107" i="863"/>
  <c r="L110" i="863"/>
  <c r="L109" i="863"/>
  <c r="L108" i="863"/>
  <c r="L107" i="863"/>
  <c r="P109" i="863"/>
  <c r="P108" i="863"/>
  <c r="P107" i="863"/>
  <c r="T110" i="863"/>
  <c r="T109" i="863"/>
  <c r="T108" i="863"/>
  <c r="T111" i="863" s="1"/>
  <c r="X110" i="863"/>
  <c r="X109" i="863"/>
  <c r="X108" i="863"/>
  <c r="AB109" i="863"/>
  <c r="AB108" i="863"/>
  <c r="AB110" i="863"/>
  <c r="AF109" i="863"/>
  <c r="AF108" i="863"/>
  <c r="AJ110" i="863"/>
  <c r="AJ108" i="863"/>
  <c r="AJ109" i="863"/>
  <c r="AN110" i="863"/>
  <c r="AN108" i="863"/>
  <c r="AR109" i="863"/>
  <c r="AR110" i="863"/>
  <c r="AR108" i="863"/>
  <c r="K93" i="863"/>
  <c r="K101" i="863" s="1"/>
  <c r="G95" i="863"/>
  <c r="G102" i="863" s="1"/>
  <c r="O95" i="863"/>
  <c r="O102" i="863" s="1"/>
  <c r="K107" i="863"/>
  <c r="AI109" i="863"/>
  <c r="K110" i="863"/>
  <c r="AA110" i="863"/>
  <c r="AQ110" i="863"/>
  <c r="D139" i="863"/>
  <c r="M120" i="863"/>
  <c r="I120" i="863"/>
  <c r="E120" i="863"/>
  <c r="O120" i="863"/>
  <c r="K120" i="863"/>
  <c r="G120" i="863"/>
  <c r="L120" i="863"/>
  <c r="J120" i="863"/>
  <c r="D91" i="863"/>
  <c r="H99" i="863"/>
  <c r="H103" i="863" s="1"/>
  <c r="H106" i="863" s="1"/>
  <c r="H117" i="863" s="1"/>
  <c r="L99" i="863"/>
  <c r="L103" i="863" s="1"/>
  <c r="P99" i="863"/>
  <c r="P103" i="863" s="1"/>
  <c r="P111" i="863" s="1"/>
  <c r="AK109" i="863"/>
  <c r="M110" i="863"/>
  <c r="M111" i="863" s="1"/>
  <c r="AC110" i="863"/>
  <c r="H120" i="863"/>
  <c r="AH113" i="863"/>
  <c r="AH110" i="863"/>
  <c r="AH109" i="863"/>
  <c r="AL110" i="863"/>
  <c r="AL109" i="863"/>
  <c r="AP110" i="863"/>
  <c r="AP109" i="863"/>
  <c r="E99" i="863"/>
  <c r="E103" i="863" s="1"/>
  <c r="E111" i="863" s="1"/>
  <c r="I99" i="863"/>
  <c r="I103" i="863" s="1"/>
  <c r="I111" i="863" s="1"/>
  <c r="E107" i="863"/>
  <c r="I107" i="863"/>
  <c r="M107" i="863"/>
  <c r="E108" i="863"/>
  <c r="I108" i="863"/>
  <c r="M108" i="863"/>
  <c r="Q108" i="863"/>
  <c r="Q111" i="863" s="1"/>
  <c r="Q114" i="863" s="1"/>
  <c r="U108" i="863"/>
  <c r="U111" i="863" s="1"/>
  <c r="Y108" i="863"/>
  <c r="Y111" i="863" s="1"/>
  <c r="AC108" i="863"/>
  <c r="AC111" i="863" s="1"/>
  <c r="AG108" i="863"/>
  <c r="AG111" i="863" s="1"/>
  <c r="AO108" i="863"/>
  <c r="AO111" i="863" s="1"/>
  <c r="I109" i="863"/>
  <c r="Y109" i="863"/>
  <c r="N120" i="863"/>
  <c r="D137" i="863"/>
  <c r="D138" i="863" s="1"/>
  <c r="AK111" i="860"/>
  <c r="AK104" i="860"/>
  <c r="AK113" i="860" s="1"/>
  <c r="U104" i="860"/>
  <c r="G110" i="860"/>
  <c r="G109" i="860"/>
  <c r="G108" i="860"/>
  <c r="G107" i="860"/>
  <c r="K109" i="860"/>
  <c r="K108" i="860"/>
  <c r="K107" i="860"/>
  <c r="K110" i="860"/>
  <c r="O110" i="860"/>
  <c r="O109" i="860"/>
  <c r="O108" i="860"/>
  <c r="O107" i="860"/>
  <c r="S110" i="860"/>
  <c r="S109" i="860"/>
  <c r="S108" i="860"/>
  <c r="S111" i="860" s="1"/>
  <c r="W109" i="860"/>
  <c r="W108" i="860"/>
  <c r="W111" i="860" s="1"/>
  <c r="W110" i="860"/>
  <c r="AA109" i="860"/>
  <c r="AA108" i="860"/>
  <c r="AE110" i="860"/>
  <c r="AE108" i="860"/>
  <c r="AE111" i="860" s="1"/>
  <c r="AE109" i="860"/>
  <c r="AI110" i="860"/>
  <c r="AI108" i="860"/>
  <c r="AI109" i="860"/>
  <c r="AM109" i="860"/>
  <c r="AM108" i="860"/>
  <c r="AM110" i="860"/>
  <c r="AQ109" i="860"/>
  <c r="AQ108" i="860"/>
  <c r="AQ110" i="860"/>
  <c r="I111" i="860"/>
  <c r="Q103" i="860"/>
  <c r="Q111" i="860" s="1"/>
  <c r="Y103" i="860"/>
  <c r="AG103" i="860"/>
  <c r="AO103" i="860"/>
  <c r="I106" i="860"/>
  <c r="I117" i="860" s="1"/>
  <c r="AA110" i="860"/>
  <c r="R104" i="860"/>
  <c r="Z104" i="860"/>
  <c r="AH104" i="860"/>
  <c r="AP104" i="860"/>
  <c r="AM111" i="860"/>
  <c r="D139" i="860"/>
  <c r="M120" i="860"/>
  <c r="I120" i="860"/>
  <c r="E120" i="860"/>
  <c r="P120" i="860"/>
  <c r="L120" i="860"/>
  <c r="H120" i="860"/>
  <c r="K120" i="860"/>
  <c r="J120" i="860"/>
  <c r="N120" i="860"/>
  <c r="D91" i="860"/>
  <c r="F120" i="860"/>
  <c r="G120" i="860"/>
  <c r="F110" i="860"/>
  <c r="F111" i="860" s="1"/>
  <c r="F109" i="860"/>
  <c r="F108" i="860"/>
  <c r="F107" i="860"/>
  <c r="J110" i="860"/>
  <c r="J109" i="860"/>
  <c r="J108" i="860"/>
  <c r="J107" i="860"/>
  <c r="N110" i="860"/>
  <c r="N109" i="860"/>
  <c r="N108" i="860"/>
  <c r="N107" i="860"/>
  <c r="R110" i="860"/>
  <c r="R109" i="860"/>
  <c r="R108" i="860"/>
  <c r="R111" i="860" s="1"/>
  <c r="V110" i="860"/>
  <c r="V108" i="860"/>
  <c r="V111" i="860" s="1"/>
  <c r="V109" i="860"/>
  <c r="Z110" i="860"/>
  <c r="Z109" i="860"/>
  <c r="Z108" i="860"/>
  <c r="Z111" i="860" s="1"/>
  <c r="Z113" i="860" s="1"/>
  <c r="AD110" i="860"/>
  <c r="AD109" i="860"/>
  <c r="AD108" i="860"/>
  <c r="AD111" i="860" s="1"/>
  <c r="AH110" i="860"/>
  <c r="AH109" i="860"/>
  <c r="AH108" i="860"/>
  <c r="AH111" i="860" s="1"/>
  <c r="AL110" i="860"/>
  <c r="AL109" i="860"/>
  <c r="AL108" i="860"/>
  <c r="AL111" i="860" s="1"/>
  <c r="AP110" i="860"/>
  <c r="AP109" i="860"/>
  <c r="AP108" i="860"/>
  <c r="AP111" i="860" s="1"/>
  <c r="F93" i="860"/>
  <c r="F101" i="860" s="1"/>
  <c r="F104" i="860" s="1"/>
  <c r="X104" i="860"/>
  <c r="AB104" i="860"/>
  <c r="AN104" i="860"/>
  <c r="AR104" i="860"/>
  <c r="AF111" i="860"/>
  <c r="P93" i="860"/>
  <c r="P101" i="860" s="1"/>
  <c r="P104" i="860" s="1"/>
  <c r="L93" i="860"/>
  <c r="L101" i="860" s="1"/>
  <c r="H93" i="860"/>
  <c r="H101" i="860" s="1"/>
  <c r="O93" i="860"/>
  <c r="O101" i="860" s="1"/>
  <c r="K93" i="860"/>
  <c r="K101" i="860" s="1"/>
  <c r="G93" i="860"/>
  <c r="G101" i="860" s="1"/>
  <c r="G106" i="860" s="1"/>
  <c r="G117" i="860" s="1"/>
  <c r="J93" i="860"/>
  <c r="J101" i="860" s="1"/>
  <c r="D135" i="860"/>
  <c r="G95" i="860"/>
  <c r="G102" i="860" s="1"/>
  <c r="K95" i="860"/>
  <c r="K102" i="860" s="1"/>
  <c r="O95" i="860"/>
  <c r="O102" i="860" s="1"/>
  <c r="G99" i="860"/>
  <c r="G103" i="860" s="1"/>
  <c r="K99" i="860"/>
  <c r="K103" i="860" s="1"/>
  <c r="O99" i="860"/>
  <c r="O103" i="860" s="1"/>
  <c r="O111" i="860" s="1"/>
  <c r="AF109" i="860"/>
  <c r="H110" i="860"/>
  <c r="X110" i="860"/>
  <c r="AN110" i="860"/>
  <c r="H95" i="860"/>
  <c r="H102" i="860" s="1"/>
  <c r="L95" i="860"/>
  <c r="L102" i="860" s="1"/>
  <c r="H99" i="860"/>
  <c r="H103" i="860" s="1"/>
  <c r="H111" i="860" s="1"/>
  <c r="L99" i="860"/>
  <c r="L103" i="860" s="1"/>
  <c r="P106" i="860"/>
  <c r="H107" i="860"/>
  <c r="L107" i="860"/>
  <c r="P107" i="860"/>
  <c r="H108" i="860"/>
  <c r="L108" i="860"/>
  <c r="P108" i="860"/>
  <c r="T108" i="860"/>
  <c r="X108" i="860"/>
  <c r="X111" i="860" s="1"/>
  <c r="AB108" i="860"/>
  <c r="AB111" i="860" s="1"/>
  <c r="AJ108" i="860"/>
  <c r="AR108" i="860"/>
  <c r="AR111" i="860" s="1"/>
  <c r="T109" i="860"/>
  <c r="D137" i="860"/>
  <c r="D138" i="860" s="1"/>
  <c r="H110" i="859"/>
  <c r="H109" i="859"/>
  <c r="H108" i="859"/>
  <c r="H107" i="859"/>
  <c r="P110" i="859"/>
  <c r="P109" i="859"/>
  <c r="P108" i="859"/>
  <c r="P107" i="859"/>
  <c r="X110" i="859"/>
  <c r="X109" i="859"/>
  <c r="X108" i="859"/>
  <c r="X111" i="859" s="1"/>
  <c r="AF110" i="859"/>
  <c r="AF109" i="859"/>
  <c r="AF108" i="859"/>
  <c r="AN110" i="859"/>
  <c r="AN109" i="859"/>
  <c r="AN108" i="859"/>
  <c r="W111" i="859"/>
  <c r="R95" i="859"/>
  <c r="R102" i="859" s="1"/>
  <c r="N95" i="859"/>
  <c r="N102" i="859" s="1"/>
  <c r="J95" i="859"/>
  <c r="J102" i="859" s="1"/>
  <c r="F95" i="859"/>
  <c r="F102" i="859" s="1"/>
  <c r="P95" i="859"/>
  <c r="P102" i="859" s="1"/>
  <c r="H95" i="859"/>
  <c r="H102" i="859" s="1"/>
  <c r="S95" i="859"/>
  <c r="S102" i="859" s="1"/>
  <c r="K95" i="859"/>
  <c r="K102" i="859" s="1"/>
  <c r="Q95" i="859"/>
  <c r="Q102" i="859" s="1"/>
  <c r="M95" i="859"/>
  <c r="M102" i="859" s="1"/>
  <c r="I95" i="859"/>
  <c r="I102" i="859" s="1"/>
  <c r="E95" i="859"/>
  <c r="E102" i="859" s="1"/>
  <c r="L95" i="859"/>
  <c r="L102" i="859" s="1"/>
  <c r="L104" i="859" s="1"/>
  <c r="O95" i="859"/>
  <c r="O102" i="859" s="1"/>
  <c r="O104" i="859" s="1"/>
  <c r="G95" i="859"/>
  <c r="G102" i="859" s="1"/>
  <c r="V104" i="859"/>
  <c r="AH104" i="859"/>
  <c r="AL104" i="859"/>
  <c r="AP104" i="859"/>
  <c r="AF111" i="859"/>
  <c r="AF114" i="859" s="1"/>
  <c r="L110" i="859"/>
  <c r="L109" i="859"/>
  <c r="L108" i="859"/>
  <c r="L107" i="859"/>
  <c r="T110" i="859"/>
  <c r="T109" i="859"/>
  <c r="T108" i="859"/>
  <c r="T111" i="859" s="1"/>
  <c r="AB110" i="859"/>
  <c r="AB109" i="859"/>
  <c r="AB108" i="859"/>
  <c r="AB111" i="859" s="1"/>
  <c r="AJ110" i="859"/>
  <c r="AJ109" i="859"/>
  <c r="AJ108" i="859"/>
  <c r="AJ111" i="859" s="1"/>
  <c r="AR110" i="859"/>
  <c r="AR109" i="859"/>
  <c r="AR108" i="859"/>
  <c r="G106" i="859"/>
  <c r="G117" i="859" s="1"/>
  <c r="W104" i="859"/>
  <c r="AE104" i="859"/>
  <c r="AI104" i="859"/>
  <c r="AM104" i="859"/>
  <c r="U111" i="859"/>
  <c r="AC111" i="859"/>
  <c r="AC113" i="859" s="1"/>
  <c r="AK111" i="859"/>
  <c r="I110" i="859"/>
  <c r="I109" i="859"/>
  <c r="I107" i="859"/>
  <c r="Q110" i="859"/>
  <c r="Q108" i="859"/>
  <c r="Q107" i="859"/>
  <c r="L99" i="859"/>
  <c r="L103" i="859" s="1"/>
  <c r="AN103" i="859"/>
  <c r="AO111" i="859"/>
  <c r="AO113" i="859" s="1"/>
  <c r="E110" i="859"/>
  <c r="AK110" i="859"/>
  <c r="F110" i="859"/>
  <c r="F108" i="859"/>
  <c r="J110" i="859"/>
  <c r="J108" i="859"/>
  <c r="N110" i="859"/>
  <c r="N109" i="859"/>
  <c r="R110" i="859"/>
  <c r="R107" i="859"/>
  <c r="R109" i="859"/>
  <c r="V110" i="859"/>
  <c r="V108" i="859"/>
  <c r="V111" i="859" s="1"/>
  <c r="Z110" i="859"/>
  <c r="Z108" i="859"/>
  <c r="AD110" i="859"/>
  <c r="AD109" i="859"/>
  <c r="AH110" i="859"/>
  <c r="AH109" i="859"/>
  <c r="AL110" i="859"/>
  <c r="AL108" i="859"/>
  <c r="AL111" i="859" s="1"/>
  <c r="AP110" i="859"/>
  <c r="AP109" i="859"/>
  <c r="AP108" i="859"/>
  <c r="AP111" i="859" s="1"/>
  <c r="AP113" i="859" s="1"/>
  <c r="E93" i="859"/>
  <c r="E101" i="859" s="1"/>
  <c r="I93" i="859"/>
  <c r="I101" i="859" s="1"/>
  <c r="M93" i="859"/>
  <c r="M101" i="859" s="1"/>
  <c r="Q93" i="859"/>
  <c r="Q101" i="859" s="1"/>
  <c r="E99" i="859"/>
  <c r="E103" i="859" s="1"/>
  <c r="E111" i="859" s="1"/>
  <c r="I99" i="859"/>
  <c r="I103" i="859" s="1"/>
  <c r="M99" i="859"/>
  <c r="M103" i="859" s="1"/>
  <c r="M111" i="859" s="1"/>
  <c r="Q99" i="859"/>
  <c r="Q103" i="859" s="1"/>
  <c r="E106" i="859"/>
  <c r="J107" i="859"/>
  <c r="S107" i="859"/>
  <c r="AH108" i="859"/>
  <c r="AH111" i="859" s="1"/>
  <c r="E109" i="859"/>
  <c r="Z109" i="859"/>
  <c r="AK109" i="859"/>
  <c r="K110" i="859"/>
  <c r="AA110" i="859"/>
  <c r="AQ110" i="859"/>
  <c r="D139" i="859"/>
  <c r="Q120" i="859"/>
  <c r="M120" i="859"/>
  <c r="I120" i="859"/>
  <c r="E120" i="859"/>
  <c r="S120" i="859"/>
  <c r="O120" i="859"/>
  <c r="K120" i="859"/>
  <c r="G120" i="859"/>
  <c r="L120" i="859"/>
  <c r="P120" i="859"/>
  <c r="H120" i="859"/>
  <c r="J120" i="859"/>
  <c r="F120" i="859"/>
  <c r="M107" i="859"/>
  <c r="M109" i="859"/>
  <c r="Y110" i="859"/>
  <c r="Y109" i="859"/>
  <c r="AG110" i="859"/>
  <c r="AG108" i="859"/>
  <c r="AG111" i="859" s="1"/>
  <c r="AO110" i="859"/>
  <c r="AO109" i="859"/>
  <c r="D91" i="859"/>
  <c r="H99" i="859"/>
  <c r="H103" i="859" s="1"/>
  <c r="H104" i="859" s="1"/>
  <c r="P99" i="859"/>
  <c r="P103" i="859" s="1"/>
  <c r="AR103" i="859"/>
  <c r="I106" i="859"/>
  <c r="I117" i="859" s="1"/>
  <c r="I108" i="859"/>
  <c r="AG109" i="859"/>
  <c r="U110" i="859"/>
  <c r="R120" i="859"/>
  <c r="G110" i="859"/>
  <c r="G109" i="859"/>
  <c r="O110" i="859"/>
  <c r="O108" i="859"/>
  <c r="O111" i="859" s="1"/>
  <c r="W110" i="859"/>
  <c r="W109" i="859"/>
  <c r="AE110" i="859"/>
  <c r="AE108" i="859"/>
  <c r="AE111" i="859" s="1"/>
  <c r="AE113" i="859" s="1"/>
  <c r="AM110" i="859"/>
  <c r="AM109" i="859"/>
  <c r="F93" i="859"/>
  <c r="F101" i="859" s="1"/>
  <c r="J93" i="859"/>
  <c r="J101" i="859" s="1"/>
  <c r="N93" i="859"/>
  <c r="N101" i="859" s="1"/>
  <c r="F99" i="859"/>
  <c r="F103" i="859" s="1"/>
  <c r="J99" i="859"/>
  <c r="J103" i="859" s="1"/>
  <c r="N99" i="859"/>
  <c r="N103" i="859" s="1"/>
  <c r="E107" i="859"/>
  <c r="K107" i="859"/>
  <c r="N108" i="859"/>
  <c r="Y108" i="859"/>
  <c r="Y111" i="859" s="1"/>
  <c r="AI108" i="859"/>
  <c r="AI111" i="859" s="1"/>
  <c r="F109" i="859"/>
  <c r="Q109" i="859"/>
  <c r="AA109" i="859"/>
  <c r="AL109" i="859"/>
  <c r="M110" i="859"/>
  <c r="AC110" i="859"/>
  <c r="D137" i="859"/>
  <c r="D138" i="859" s="1"/>
  <c r="Q106" i="857"/>
  <c r="U104" i="857"/>
  <c r="AE104" i="857"/>
  <c r="AM104" i="857"/>
  <c r="F93" i="857"/>
  <c r="F101" i="857" s="1"/>
  <c r="J93" i="857"/>
  <c r="J101" i="857" s="1"/>
  <c r="J106" i="857" s="1"/>
  <c r="N93" i="857"/>
  <c r="N101" i="857" s="1"/>
  <c r="R93" i="857"/>
  <c r="R101" i="857" s="1"/>
  <c r="F99" i="857"/>
  <c r="F103" i="857" s="1"/>
  <c r="J99" i="857"/>
  <c r="J103" i="857" s="1"/>
  <c r="O99" i="857"/>
  <c r="O103" i="857" s="1"/>
  <c r="T103" i="857"/>
  <c r="X103" i="857"/>
  <c r="X104" i="857" s="1"/>
  <c r="AB103" i="857"/>
  <c r="AB104" i="857" s="1"/>
  <c r="AF103" i="857"/>
  <c r="AJ103" i="857"/>
  <c r="AN103" i="857"/>
  <c r="AN104" i="857" s="1"/>
  <c r="AR103" i="857"/>
  <c r="AR104" i="857" s="1"/>
  <c r="I107" i="857"/>
  <c r="Q107" i="857"/>
  <c r="G108" i="857"/>
  <c r="O108" i="857"/>
  <c r="W108" i="857"/>
  <c r="AE108" i="857"/>
  <c r="AM108" i="857"/>
  <c r="AM111" i="857" s="1"/>
  <c r="G109" i="857"/>
  <c r="O109" i="857"/>
  <c r="W109" i="857"/>
  <c r="AE109" i="857"/>
  <c r="AM109" i="857"/>
  <c r="G110" i="857"/>
  <c r="Q110" i="857"/>
  <c r="AA110" i="857"/>
  <c r="D135" i="857"/>
  <c r="H110" i="857"/>
  <c r="H109" i="857"/>
  <c r="H108" i="857"/>
  <c r="H107" i="857"/>
  <c r="L110" i="857"/>
  <c r="L109" i="857"/>
  <c r="L108" i="857"/>
  <c r="L107" i="857"/>
  <c r="P110" i="857"/>
  <c r="P109" i="857"/>
  <c r="P108" i="857"/>
  <c r="P107" i="857"/>
  <c r="T110" i="857"/>
  <c r="T109" i="857"/>
  <c r="T108" i="857"/>
  <c r="X110" i="857"/>
  <c r="X109" i="857"/>
  <c r="X108" i="857"/>
  <c r="AB110" i="857"/>
  <c r="AB109" i="857"/>
  <c r="AB108" i="857"/>
  <c r="AF110" i="857"/>
  <c r="AF109" i="857"/>
  <c r="AF108" i="857"/>
  <c r="AJ110" i="857"/>
  <c r="AJ109" i="857"/>
  <c r="AJ108" i="857"/>
  <c r="AN110" i="857"/>
  <c r="AN109" i="857"/>
  <c r="AN108" i="857"/>
  <c r="AR110" i="857"/>
  <c r="AR109" i="857"/>
  <c r="AR108" i="857"/>
  <c r="G93" i="857"/>
  <c r="G101" i="857" s="1"/>
  <c r="K93" i="857"/>
  <c r="K101" i="857" s="1"/>
  <c r="O93" i="857"/>
  <c r="O101" i="857" s="1"/>
  <c r="S93" i="857"/>
  <c r="S101" i="857" s="1"/>
  <c r="G95" i="857"/>
  <c r="G102" i="857" s="1"/>
  <c r="K95" i="857"/>
  <c r="K102" i="857" s="1"/>
  <c r="O95" i="857"/>
  <c r="O102" i="857" s="1"/>
  <c r="G99" i="857"/>
  <c r="G103" i="857" s="1"/>
  <c r="K99" i="857"/>
  <c r="K103" i="857" s="1"/>
  <c r="K107" i="857"/>
  <c r="S107" i="857"/>
  <c r="I108" i="857"/>
  <c r="Q108" i="857"/>
  <c r="Y108" i="857"/>
  <c r="Y111" i="857" s="1"/>
  <c r="Y113" i="857" s="1"/>
  <c r="AG108" i="857"/>
  <c r="AG111" i="857" s="1"/>
  <c r="AO108" i="857"/>
  <c r="AO111" i="857" s="1"/>
  <c r="I109" i="857"/>
  <c r="Q109" i="857"/>
  <c r="Y109" i="857"/>
  <c r="AG109" i="857"/>
  <c r="AO109" i="857"/>
  <c r="I110" i="857"/>
  <c r="S110" i="857"/>
  <c r="P99" i="857"/>
  <c r="P103" i="857" s="1"/>
  <c r="P106" i="857" s="1"/>
  <c r="L99" i="857"/>
  <c r="L103" i="857" s="1"/>
  <c r="D139" i="857"/>
  <c r="Q120" i="857"/>
  <c r="M120" i="857"/>
  <c r="I120" i="857"/>
  <c r="E120" i="857"/>
  <c r="S120" i="857"/>
  <c r="O120" i="857"/>
  <c r="K120" i="857"/>
  <c r="G120" i="857"/>
  <c r="L120" i="857"/>
  <c r="R120" i="857"/>
  <c r="J120" i="857"/>
  <c r="N120" i="857"/>
  <c r="F120" i="857"/>
  <c r="D91" i="857"/>
  <c r="P104" i="857"/>
  <c r="T104" i="857"/>
  <c r="AJ104" i="857"/>
  <c r="H99" i="857"/>
  <c r="H103" i="857" s="1"/>
  <c r="M99" i="857"/>
  <c r="M103" i="857" s="1"/>
  <c r="R99" i="857"/>
  <c r="R103" i="857" s="1"/>
  <c r="R106" i="857" s="1"/>
  <c r="E107" i="857"/>
  <c r="M107" i="857"/>
  <c r="K108" i="857"/>
  <c r="S108" i="857"/>
  <c r="AA108" i="857"/>
  <c r="AA111" i="857" s="1"/>
  <c r="AI108" i="857"/>
  <c r="AI111" i="857" s="1"/>
  <c r="AQ108" i="857"/>
  <c r="AQ111" i="857" s="1"/>
  <c r="K109" i="857"/>
  <c r="AI109" i="857"/>
  <c r="AQ109" i="857"/>
  <c r="F110" i="857"/>
  <c r="F109" i="857"/>
  <c r="F108" i="857"/>
  <c r="F107" i="857"/>
  <c r="J110" i="857"/>
  <c r="J109" i="857"/>
  <c r="J108" i="857"/>
  <c r="J107" i="857"/>
  <c r="N109" i="857"/>
  <c r="N108" i="857"/>
  <c r="N107" i="857"/>
  <c r="R109" i="857"/>
  <c r="R108" i="857"/>
  <c r="R107" i="857"/>
  <c r="R110" i="857"/>
  <c r="V109" i="857"/>
  <c r="V108" i="857"/>
  <c r="Z110" i="857"/>
  <c r="Z109" i="857"/>
  <c r="Z108" i="857"/>
  <c r="AD109" i="857"/>
  <c r="AD108" i="857"/>
  <c r="AD111" i="857" s="1"/>
  <c r="AH109" i="857"/>
  <c r="AH108" i="857"/>
  <c r="AH110" i="857"/>
  <c r="AL109" i="857"/>
  <c r="AL108" i="857"/>
  <c r="AP110" i="857"/>
  <c r="AP109" i="857"/>
  <c r="AP108" i="857"/>
  <c r="E93" i="857"/>
  <c r="E101" i="857" s="1"/>
  <c r="I93" i="857"/>
  <c r="I101" i="857" s="1"/>
  <c r="M93" i="857"/>
  <c r="M101" i="857" s="1"/>
  <c r="E99" i="857"/>
  <c r="E103" i="857" s="1"/>
  <c r="I99" i="857"/>
  <c r="I103" i="857" s="1"/>
  <c r="I111" i="857" s="1"/>
  <c r="N99" i="857"/>
  <c r="N103" i="857" s="1"/>
  <c r="S99" i="857"/>
  <c r="S103" i="857" s="1"/>
  <c r="O107" i="857"/>
  <c r="E108" i="857"/>
  <c r="M108" i="857"/>
  <c r="U108" i="857"/>
  <c r="AC108" i="857"/>
  <c r="AC111" i="857" s="1"/>
  <c r="AK108" i="857"/>
  <c r="E109" i="857"/>
  <c r="M109" i="857"/>
  <c r="U109" i="857"/>
  <c r="AC109" i="857"/>
  <c r="AK109" i="857"/>
  <c r="N110" i="857"/>
  <c r="H120" i="857"/>
  <c r="D137" i="857"/>
  <c r="D138" i="857" s="1"/>
  <c r="F106" i="856"/>
  <c r="N106" i="856"/>
  <c r="Z104" i="856"/>
  <c r="AH104" i="856"/>
  <c r="AH114" i="856" s="1"/>
  <c r="AP104" i="856"/>
  <c r="R106" i="856"/>
  <c r="R104" i="856"/>
  <c r="H106" i="856"/>
  <c r="AB111" i="856"/>
  <c r="AJ111" i="856"/>
  <c r="AR111" i="856"/>
  <c r="D139" i="856"/>
  <c r="Q120" i="856"/>
  <c r="M120" i="856"/>
  <c r="I120" i="856"/>
  <c r="E120" i="856"/>
  <c r="S120" i="856"/>
  <c r="O120" i="856"/>
  <c r="K120" i="856"/>
  <c r="G120" i="856"/>
  <c r="L120" i="856"/>
  <c r="P120" i="856"/>
  <c r="H120" i="856"/>
  <c r="J120" i="856"/>
  <c r="F120" i="856"/>
  <c r="R120" i="856"/>
  <c r="N120" i="856"/>
  <c r="G110" i="856"/>
  <c r="O110" i="856"/>
  <c r="O109" i="856"/>
  <c r="W110" i="856"/>
  <c r="W108" i="856"/>
  <c r="AE110" i="856"/>
  <c r="AE109" i="856"/>
  <c r="AM110" i="856"/>
  <c r="AM109" i="856"/>
  <c r="AM108" i="856"/>
  <c r="H99" i="856"/>
  <c r="H103" i="856" s="1"/>
  <c r="O108" i="856"/>
  <c r="J93" i="856"/>
  <c r="J101" i="856" s="1"/>
  <c r="J99" i="856"/>
  <c r="J103" i="856" s="1"/>
  <c r="J111" i="856" s="1"/>
  <c r="AM111" i="856"/>
  <c r="G108" i="856"/>
  <c r="AE108" i="856"/>
  <c r="V111" i="856"/>
  <c r="Q99" i="856"/>
  <c r="Q103" i="856" s="1"/>
  <c r="M99" i="856"/>
  <c r="M103" i="856" s="1"/>
  <c r="I99" i="856"/>
  <c r="I103" i="856" s="1"/>
  <c r="E99" i="856"/>
  <c r="E103" i="856" s="1"/>
  <c r="S99" i="856"/>
  <c r="S103" i="856" s="1"/>
  <c r="O99" i="856"/>
  <c r="O103" i="856" s="1"/>
  <c r="K99" i="856"/>
  <c r="K103" i="856" s="1"/>
  <c r="G99" i="856"/>
  <c r="G103" i="856" s="1"/>
  <c r="K110" i="856"/>
  <c r="K108" i="856"/>
  <c r="K107" i="856"/>
  <c r="K109" i="856"/>
  <c r="S110" i="856"/>
  <c r="S109" i="856"/>
  <c r="S108" i="856"/>
  <c r="S107" i="856"/>
  <c r="AA110" i="856"/>
  <c r="AA108" i="856"/>
  <c r="AA109" i="856"/>
  <c r="AI110" i="856"/>
  <c r="AI109" i="856"/>
  <c r="AI108" i="856"/>
  <c r="AQ110" i="856"/>
  <c r="AQ108" i="856"/>
  <c r="AQ109" i="856"/>
  <c r="P99" i="856"/>
  <c r="P103" i="856" s="1"/>
  <c r="P111" i="856" s="1"/>
  <c r="AF111" i="856"/>
  <c r="Q93" i="856"/>
  <c r="Q101" i="856" s="1"/>
  <c r="M93" i="856"/>
  <c r="M101" i="856" s="1"/>
  <c r="I93" i="856"/>
  <c r="I101" i="856" s="1"/>
  <c r="E93" i="856"/>
  <c r="E101" i="856" s="1"/>
  <c r="S93" i="856"/>
  <c r="S101" i="856" s="1"/>
  <c r="O93" i="856"/>
  <c r="O101" i="856" s="1"/>
  <c r="K93" i="856"/>
  <c r="K101" i="856" s="1"/>
  <c r="G93" i="856"/>
  <c r="G101" i="856" s="1"/>
  <c r="G106" i="856" s="1"/>
  <c r="G117" i="856" s="1"/>
  <c r="E110" i="856"/>
  <c r="E109" i="856"/>
  <c r="E108" i="856"/>
  <c r="E107" i="856"/>
  <c r="I110" i="856"/>
  <c r="I109" i="856"/>
  <c r="I108" i="856"/>
  <c r="I107" i="856"/>
  <c r="I106" i="856"/>
  <c r="M110" i="856"/>
  <c r="M109" i="856"/>
  <c r="M108" i="856"/>
  <c r="M107" i="856"/>
  <c r="Q110" i="856"/>
  <c r="Q109" i="856"/>
  <c r="Q108" i="856"/>
  <c r="Q107" i="856"/>
  <c r="U110" i="856"/>
  <c r="U109" i="856"/>
  <c r="U108" i="856"/>
  <c r="Y110" i="856"/>
  <c r="Y109" i="856"/>
  <c r="Y108" i="856"/>
  <c r="AC110" i="856"/>
  <c r="AC109" i="856"/>
  <c r="AC108" i="856"/>
  <c r="AG110" i="856"/>
  <c r="AG109" i="856"/>
  <c r="AG108" i="856"/>
  <c r="AG111" i="856" s="1"/>
  <c r="AK110" i="856"/>
  <c r="AK109" i="856"/>
  <c r="AK108" i="856"/>
  <c r="AO110" i="856"/>
  <c r="AO109" i="856"/>
  <c r="AO108" i="856"/>
  <c r="D91" i="856"/>
  <c r="L93" i="856"/>
  <c r="L101" i="856" s="1"/>
  <c r="L99" i="856"/>
  <c r="L103" i="856" s="1"/>
  <c r="T117" i="856"/>
  <c r="X117" i="856"/>
  <c r="AB117" i="856"/>
  <c r="AF117" i="856"/>
  <c r="AJ117" i="856"/>
  <c r="AN117" i="856"/>
  <c r="AR117" i="856"/>
  <c r="O107" i="856"/>
  <c r="G109" i="856"/>
  <c r="D135" i="856"/>
  <c r="G95" i="856"/>
  <c r="G102" i="856" s="1"/>
  <c r="K95" i="856"/>
  <c r="K102" i="856" s="1"/>
  <c r="O95" i="856"/>
  <c r="O102" i="856" s="1"/>
  <c r="H107" i="856"/>
  <c r="N107" i="856"/>
  <c r="H108" i="856"/>
  <c r="N108" i="856"/>
  <c r="X108" i="856"/>
  <c r="AD108" i="856"/>
  <c r="AD111" i="856" s="1"/>
  <c r="AN108" i="856"/>
  <c r="F109" i="856"/>
  <c r="P109" i="856"/>
  <c r="V109" i="856"/>
  <c r="AF109" i="856"/>
  <c r="AL109" i="856"/>
  <c r="F107" i="856"/>
  <c r="P107" i="856"/>
  <c r="F108" i="856"/>
  <c r="V108" i="856"/>
  <c r="AL108" i="856"/>
  <c r="AL111" i="856" s="1"/>
  <c r="AL113" i="856" s="1"/>
  <c r="N109" i="856"/>
  <c r="AD109" i="856"/>
  <c r="D137" i="856"/>
  <c r="D138" i="856" s="1"/>
  <c r="S93" i="855"/>
  <c r="S101" i="855" s="1"/>
  <c r="S104" i="855" s="1"/>
  <c r="O93" i="855"/>
  <c r="O101" i="855" s="1"/>
  <c r="K93" i="855"/>
  <c r="K101" i="855" s="1"/>
  <c r="G93" i="855"/>
  <c r="G101" i="855" s="1"/>
  <c r="G106" i="855" s="1"/>
  <c r="Q93" i="855"/>
  <c r="Q101" i="855" s="1"/>
  <c r="I93" i="855"/>
  <c r="I101" i="855" s="1"/>
  <c r="L93" i="855"/>
  <c r="L101" i="855" s="1"/>
  <c r="R93" i="855"/>
  <c r="R101" i="855" s="1"/>
  <c r="N93" i="855"/>
  <c r="N101" i="855" s="1"/>
  <c r="J93" i="855"/>
  <c r="J101" i="855" s="1"/>
  <c r="F93" i="855"/>
  <c r="F101" i="855" s="1"/>
  <c r="F106" i="855" s="1"/>
  <c r="M93" i="855"/>
  <c r="M101" i="855" s="1"/>
  <c r="E93" i="855"/>
  <c r="E101" i="855" s="1"/>
  <c r="P93" i="855"/>
  <c r="P101" i="855" s="1"/>
  <c r="H93" i="855"/>
  <c r="H101" i="855" s="1"/>
  <c r="AK104" i="855"/>
  <c r="AO104" i="855"/>
  <c r="AA104" i="855"/>
  <c r="AE104" i="855"/>
  <c r="AQ104" i="855"/>
  <c r="D139" i="855"/>
  <c r="Q120" i="855"/>
  <c r="M120" i="855"/>
  <c r="I120" i="855"/>
  <c r="E120" i="855"/>
  <c r="P120" i="855"/>
  <c r="L120" i="855"/>
  <c r="H120" i="855"/>
  <c r="S120" i="855"/>
  <c r="K120" i="855"/>
  <c r="O120" i="855"/>
  <c r="G120" i="855"/>
  <c r="J120" i="855"/>
  <c r="F120" i="855"/>
  <c r="H99" i="855"/>
  <c r="H103" i="855" s="1"/>
  <c r="T103" i="855"/>
  <c r="T104" i="855" s="1"/>
  <c r="AB103" i="855"/>
  <c r="AJ103" i="855"/>
  <c r="AJ104" i="855" s="1"/>
  <c r="AR103" i="855"/>
  <c r="Q107" i="855"/>
  <c r="R120" i="855"/>
  <c r="E99" i="855"/>
  <c r="E103" i="855" s="1"/>
  <c r="M99" i="855"/>
  <c r="M103" i="855" s="1"/>
  <c r="R107" i="855"/>
  <c r="Q108" i="855"/>
  <c r="AG108" i="855"/>
  <c r="I109" i="855"/>
  <c r="Y109" i="855"/>
  <c r="AO109" i="855"/>
  <c r="AP110" i="855"/>
  <c r="G110" i="855"/>
  <c r="G109" i="855"/>
  <c r="G108" i="855"/>
  <c r="G107" i="855"/>
  <c r="K109" i="855"/>
  <c r="K108" i="855"/>
  <c r="K107" i="855"/>
  <c r="O109" i="855"/>
  <c r="O108" i="855"/>
  <c r="O107" i="855"/>
  <c r="S110" i="855"/>
  <c r="S109" i="855"/>
  <c r="S108" i="855"/>
  <c r="S111" i="855" s="1"/>
  <c r="S107" i="855"/>
  <c r="S106" i="855"/>
  <c r="W110" i="855"/>
  <c r="W109" i="855"/>
  <c r="W108" i="855"/>
  <c r="W111" i="855" s="1"/>
  <c r="AA109" i="855"/>
  <c r="AA108" i="855"/>
  <c r="AA111" i="855" s="1"/>
  <c r="AE109" i="855"/>
  <c r="AE108" i="855"/>
  <c r="AE111" i="855" s="1"/>
  <c r="AI110" i="855"/>
  <c r="AI109" i="855"/>
  <c r="AI108" i="855"/>
  <c r="AI111" i="855" s="1"/>
  <c r="AI113" i="855" s="1"/>
  <c r="AM110" i="855"/>
  <c r="AM109" i="855"/>
  <c r="AM108" i="855"/>
  <c r="AM111" i="855" s="1"/>
  <c r="AM114" i="855" s="1"/>
  <c r="AQ109" i="855"/>
  <c r="AQ108" i="855"/>
  <c r="AQ111" i="855" s="1"/>
  <c r="F95" i="855"/>
  <c r="F102" i="855" s="1"/>
  <c r="J95" i="855"/>
  <c r="J102" i="855" s="1"/>
  <c r="N95" i="855"/>
  <c r="N102" i="855" s="1"/>
  <c r="N106" i="855" s="1"/>
  <c r="R95" i="855"/>
  <c r="R102" i="855" s="1"/>
  <c r="F99" i="855"/>
  <c r="F103" i="855" s="1"/>
  <c r="J99" i="855"/>
  <c r="J103" i="855" s="1"/>
  <c r="N99" i="855"/>
  <c r="N103" i="855" s="1"/>
  <c r="R99" i="855"/>
  <c r="R103" i="855" s="1"/>
  <c r="E107" i="855"/>
  <c r="M107" i="855"/>
  <c r="J108" i="855"/>
  <c r="R108" i="855"/>
  <c r="Z108" i="855"/>
  <c r="AH108" i="855"/>
  <c r="AP108" i="855"/>
  <c r="J109" i="855"/>
  <c r="R109" i="855"/>
  <c r="Z109" i="855"/>
  <c r="AH109" i="855"/>
  <c r="K110" i="855"/>
  <c r="AQ110" i="855"/>
  <c r="D91" i="855"/>
  <c r="L99" i="855"/>
  <c r="L103" i="855" s="1"/>
  <c r="P99" i="855"/>
  <c r="P103" i="855" s="1"/>
  <c r="X103" i="855"/>
  <c r="AF103" i="855"/>
  <c r="AN103" i="855"/>
  <c r="I107" i="855"/>
  <c r="I99" i="855"/>
  <c r="I103" i="855" s="1"/>
  <c r="Q99" i="855"/>
  <c r="Q103" i="855" s="1"/>
  <c r="E106" i="855"/>
  <c r="J107" i="855"/>
  <c r="I108" i="855"/>
  <c r="Y108" i="855"/>
  <c r="AO108" i="855"/>
  <c r="Q109" i="855"/>
  <c r="AG109" i="855"/>
  <c r="D135" i="855"/>
  <c r="H110" i="855"/>
  <c r="H109" i="855"/>
  <c r="H108" i="855"/>
  <c r="H107" i="855"/>
  <c r="L109" i="855"/>
  <c r="L108" i="855"/>
  <c r="L107" i="855"/>
  <c r="L110" i="855"/>
  <c r="P109" i="855"/>
  <c r="P108" i="855"/>
  <c r="P107" i="855"/>
  <c r="T109" i="855"/>
  <c r="T108" i="855"/>
  <c r="X110" i="855"/>
  <c r="X109" i="855"/>
  <c r="X108" i="855"/>
  <c r="AB109" i="855"/>
  <c r="AB108" i="855"/>
  <c r="AB110" i="855"/>
  <c r="AF109" i="855"/>
  <c r="AF108" i="855"/>
  <c r="AJ109" i="855"/>
  <c r="AJ108" i="855"/>
  <c r="AN110" i="855"/>
  <c r="AN109" i="855"/>
  <c r="AN108" i="855"/>
  <c r="AR109" i="855"/>
  <c r="AR108" i="855"/>
  <c r="AR110" i="855"/>
  <c r="G95" i="855"/>
  <c r="G102" i="855" s="1"/>
  <c r="K95" i="855"/>
  <c r="K102" i="855" s="1"/>
  <c r="K106" i="855" s="1"/>
  <c r="K117" i="855" s="1"/>
  <c r="O95" i="855"/>
  <c r="O102" i="855" s="1"/>
  <c r="G99" i="855"/>
  <c r="G103" i="855" s="1"/>
  <c r="K99" i="855"/>
  <c r="K103" i="855" s="1"/>
  <c r="O99" i="855"/>
  <c r="O103" i="855" s="1"/>
  <c r="Q106" i="855"/>
  <c r="V117" i="855"/>
  <c r="Z117" i="855"/>
  <c r="AL117" i="855"/>
  <c r="AP117" i="855"/>
  <c r="N107" i="855"/>
  <c r="E108" i="855"/>
  <c r="M108" i="855"/>
  <c r="U108" i="855"/>
  <c r="AC108" i="855"/>
  <c r="AC111" i="855" s="1"/>
  <c r="AK108" i="855"/>
  <c r="E109" i="855"/>
  <c r="M109" i="855"/>
  <c r="U109" i="855"/>
  <c r="AC109" i="855"/>
  <c r="AK109" i="855"/>
  <c r="O110" i="855"/>
  <c r="AJ110" i="855"/>
  <c r="N120" i="855"/>
  <c r="D137" i="855"/>
  <c r="D138" i="855" s="1"/>
  <c r="T104" i="854"/>
  <c r="AJ104" i="854"/>
  <c r="Z104" i="854"/>
  <c r="AD111" i="854"/>
  <c r="AL111" i="854"/>
  <c r="G110" i="854"/>
  <c r="G109" i="854"/>
  <c r="G108" i="854"/>
  <c r="G107" i="854"/>
  <c r="K110" i="854"/>
  <c r="K109" i="854"/>
  <c r="K108" i="854"/>
  <c r="K107" i="854"/>
  <c r="O110" i="854"/>
  <c r="O109" i="854"/>
  <c r="O108" i="854"/>
  <c r="O107" i="854"/>
  <c r="S110" i="854"/>
  <c r="S109" i="854"/>
  <c r="S108" i="854"/>
  <c r="S107" i="854"/>
  <c r="W110" i="854"/>
  <c r="W109" i="854"/>
  <c r="W108" i="854"/>
  <c r="W111" i="854" s="1"/>
  <c r="AA110" i="854"/>
  <c r="AA109" i="854"/>
  <c r="AA108" i="854"/>
  <c r="AE110" i="854"/>
  <c r="AE109" i="854"/>
  <c r="AE108" i="854"/>
  <c r="AE111" i="854" s="1"/>
  <c r="AI110" i="854"/>
  <c r="AI109" i="854"/>
  <c r="AI108" i="854"/>
  <c r="AM110" i="854"/>
  <c r="AM109" i="854"/>
  <c r="AM108" i="854"/>
  <c r="AM111" i="854" s="1"/>
  <c r="AQ110" i="854"/>
  <c r="AQ109" i="854"/>
  <c r="AQ108" i="854"/>
  <c r="F93" i="854"/>
  <c r="F101" i="854" s="1"/>
  <c r="J93" i="854"/>
  <c r="J101" i="854" s="1"/>
  <c r="N93" i="854"/>
  <c r="N101" i="854" s="1"/>
  <c r="R93" i="854"/>
  <c r="R101" i="854" s="1"/>
  <c r="F99" i="854"/>
  <c r="F103" i="854" s="1"/>
  <c r="L99" i="854"/>
  <c r="L103" i="854" s="1"/>
  <c r="Q99" i="854"/>
  <c r="Q103" i="854" s="1"/>
  <c r="Q106" i="854" s="1"/>
  <c r="J107" i="854"/>
  <c r="R107" i="854"/>
  <c r="D135" i="854"/>
  <c r="G93" i="854"/>
  <c r="G101" i="854" s="1"/>
  <c r="K93" i="854"/>
  <c r="K101" i="854" s="1"/>
  <c r="O93" i="854"/>
  <c r="O101" i="854" s="1"/>
  <c r="O106" i="854" s="1"/>
  <c r="S93" i="854"/>
  <c r="S101" i="854" s="1"/>
  <c r="G95" i="854"/>
  <c r="G102" i="854" s="1"/>
  <c r="K95" i="854"/>
  <c r="K102" i="854" s="1"/>
  <c r="O95" i="854"/>
  <c r="O102" i="854" s="1"/>
  <c r="S95" i="854"/>
  <c r="S102" i="854" s="1"/>
  <c r="H99" i="854"/>
  <c r="H103" i="854" s="1"/>
  <c r="M99" i="854"/>
  <c r="M103" i="854" s="1"/>
  <c r="AQ111" i="854"/>
  <c r="L107" i="854"/>
  <c r="L108" i="854"/>
  <c r="T108" i="854"/>
  <c r="T111" i="854" s="1"/>
  <c r="AB108" i="854"/>
  <c r="AJ108" i="854"/>
  <c r="AJ111" i="854" s="1"/>
  <c r="AR108" i="854"/>
  <c r="L109" i="854"/>
  <c r="T109" i="854"/>
  <c r="AB109" i="854"/>
  <c r="AJ109" i="854"/>
  <c r="AR109" i="854"/>
  <c r="S99" i="854"/>
  <c r="S103" i="854" s="1"/>
  <c r="O99" i="854"/>
  <c r="O103" i="854" s="1"/>
  <c r="K99" i="854"/>
  <c r="K103" i="854" s="1"/>
  <c r="G99" i="854"/>
  <c r="G103" i="854" s="1"/>
  <c r="D139" i="854"/>
  <c r="Q120" i="854"/>
  <c r="M120" i="854"/>
  <c r="I120" i="854"/>
  <c r="E120" i="854"/>
  <c r="S120" i="854"/>
  <c r="O120" i="854"/>
  <c r="K120" i="854"/>
  <c r="G120" i="854"/>
  <c r="L120" i="854"/>
  <c r="R120" i="854"/>
  <c r="J120" i="854"/>
  <c r="N120" i="854"/>
  <c r="F120" i="854"/>
  <c r="E110" i="854"/>
  <c r="E109" i="854"/>
  <c r="E108" i="854"/>
  <c r="E107" i="854"/>
  <c r="I110" i="854"/>
  <c r="I109" i="854"/>
  <c r="I108" i="854"/>
  <c r="I107" i="854"/>
  <c r="M110" i="854"/>
  <c r="M109" i="854"/>
  <c r="M108" i="854"/>
  <c r="M107" i="854"/>
  <c r="Q109" i="854"/>
  <c r="Q108" i="854"/>
  <c r="Q107" i="854"/>
  <c r="U109" i="854"/>
  <c r="U108" i="854"/>
  <c r="Y109" i="854"/>
  <c r="Y108" i="854"/>
  <c r="AC109" i="854"/>
  <c r="AC108" i="854"/>
  <c r="AG109" i="854"/>
  <c r="AG108" i="854"/>
  <c r="AK109" i="854"/>
  <c r="AK108" i="854"/>
  <c r="AO109" i="854"/>
  <c r="AO108" i="854"/>
  <c r="D91" i="854"/>
  <c r="H93" i="854"/>
  <c r="H101" i="854" s="1"/>
  <c r="L93" i="854"/>
  <c r="L101" i="854" s="1"/>
  <c r="P93" i="854"/>
  <c r="P101" i="854" s="1"/>
  <c r="I99" i="854"/>
  <c r="I103" i="854" s="1"/>
  <c r="N99" i="854"/>
  <c r="N103" i="854" s="1"/>
  <c r="F107" i="854"/>
  <c r="AC110" i="854"/>
  <c r="E93" i="854"/>
  <c r="E101" i="854" s="1"/>
  <c r="I93" i="854"/>
  <c r="I101" i="854" s="1"/>
  <c r="M93" i="854"/>
  <c r="M101" i="854" s="1"/>
  <c r="E95" i="854"/>
  <c r="E102" i="854" s="1"/>
  <c r="I95" i="854"/>
  <c r="I102" i="854" s="1"/>
  <c r="M95" i="854"/>
  <c r="M102" i="854" s="1"/>
  <c r="E99" i="854"/>
  <c r="E103" i="854" s="1"/>
  <c r="J99" i="854"/>
  <c r="J103" i="854" s="1"/>
  <c r="P99" i="854"/>
  <c r="P103" i="854" s="1"/>
  <c r="AG103" i="854"/>
  <c r="AK103" i="854"/>
  <c r="AO103" i="854"/>
  <c r="H107" i="854"/>
  <c r="P107" i="854"/>
  <c r="H108" i="854"/>
  <c r="P108" i="854"/>
  <c r="X108" i="854"/>
  <c r="AF108" i="854"/>
  <c r="AN108" i="854"/>
  <c r="H109" i="854"/>
  <c r="P109" i="854"/>
  <c r="X109" i="854"/>
  <c r="AF109" i="854"/>
  <c r="AN109" i="854"/>
  <c r="Q110" i="854"/>
  <c r="AG110" i="854"/>
  <c r="H120" i="854"/>
  <c r="D137" i="854"/>
  <c r="D138" i="854" s="1"/>
  <c r="Q129" i="853"/>
  <c r="I129" i="853"/>
  <c r="R93" i="853"/>
  <c r="R101" i="853" s="1"/>
  <c r="N93" i="853"/>
  <c r="N101" i="853" s="1"/>
  <c r="J93" i="853"/>
  <c r="J101" i="853" s="1"/>
  <c r="F93" i="853"/>
  <c r="F101" i="853" s="1"/>
  <c r="P93" i="853"/>
  <c r="P101" i="853" s="1"/>
  <c r="L93" i="853"/>
  <c r="L101" i="853" s="1"/>
  <c r="L106" i="853" s="1"/>
  <c r="H93" i="853"/>
  <c r="H101" i="853" s="1"/>
  <c r="L110" i="853"/>
  <c r="L108" i="853"/>
  <c r="L107" i="853"/>
  <c r="L109" i="853"/>
  <c r="T110" i="853"/>
  <c r="T109" i="853"/>
  <c r="T108" i="853"/>
  <c r="AB110" i="853"/>
  <c r="AB108" i="853"/>
  <c r="AB109" i="853"/>
  <c r="AJ110" i="853"/>
  <c r="AJ109" i="853"/>
  <c r="AJ108" i="853"/>
  <c r="AR110" i="853"/>
  <c r="AR109" i="853"/>
  <c r="AR108" i="853"/>
  <c r="S93" i="853"/>
  <c r="S101" i="853" s="1"/>
  <c r="P108" i="853"/>
  <c r="H109" i="853"/>
  <c r="R95" i="853"/>
  <c r="R102" i="853" s="1"/>
  <c r="N95" i="853"/>
  <c r="N102" i="853" s="1"/>
  <c r="J95" i="853"/>
  <c r="J102" i="853" s="1"/>
  <c r="F95" i="853"/>
  <c r="F102" i="853" s="1"/>
  <c r="P95" i="853"/>
  <c r="P102" i="853" s="1"/>
  <c r="L95" i="853"/>
  <c r="L102" i="853" s="1"/>
  <c r="H95" i="853"/>
  <c r="H102" i="853" s="1"/>
  <c r="E93" i="853"/>
  <c r="E101" i="853" s="1"/>
  <c r="M93" i="853"/>
  <c r="M101" i="853" s="1"/>
  <c r="X104" i="853"/>
  <c r="AF104" i="853"/>
  <c r="K95" i="853"/>
  <c r="K102" i="853" s="1"/>
  <c r="S95" i="853"/>
  <c r="S102" i="853" s="1"/>
  <c r="U117" i="853"/>
  <c r="Y117" i="853"/>
  <c r="AC117" i="853"/>
  <c r="AG117" i="853"/>
  <c r="AK117" i="853"/>
  <c r="AO117" i="853"/>
  <c r="H110" i="853"/>
  <c r="P110" i="853"/>
  <c r="P109" i="853"/>
  <c r="X110" i="853"/>
  <c r="X108" i="853"/>
  <c r="X111" i="853" s="1"/>
  <c r="AF110" i="853"/>
  <c r="AF109" i="853"/>
  <c r="AN110" i="853"/>
  <c r="AN109" i="853"/>
  <c r="AN108" i="853"/>
  <c r="K93" i="853"/>
  <c r="K101" i="853" s="1"/>
  <c r="AF108" i="853"/>
  <c r="AF111" i="853" s="1"/>
  <c r="X109" i="853"/>
  <c r="F108" i="853"/>
  <c r="F107" i="853"/>
  <c r="F106" i="853"/>
  <c r="F109" i="853"/>
  <c r="F110" i="853"/>
  <c r="J110" i="853"/>
  <c r="J109" i="853"/>
  <c r="N109" i="853"/>
  <c r="N108" i="853"/>
  <c r="N107" i="853"/>
  <c r="N110" i="853"/>
  <c r="R110" i="853"/>
  <c r="R108" i="853"/>
  <c r="V108" i="853"/>
  <c r="V109" i="853"/>
  <c r="V110" i="853"/>
  <c r="Z110" i="853"/>
  <c r="Z109" i="853"/>
  <c r="AD109" i="853"/>
  <c r="AD108" i="853"/>
  <c r="AD110" i="853"/>
  <c r="AH110" i="853"/>
  <c r="AH108" i="853"/>
  <c r="AL108" i="853"/>
  <c r="AL110" i="853"/>
  <c r="AL109" i="853"/>
  <c r="AP110" i="853"/>
  <c r="AP109" i="853"/>
  <c r="G93" i="853"/>
  <c r="G101" i="853" s="1"/>
  <c r="G104" i="853" s="1"/>
  <c r="O93" i="853"/>
  <c r="O101" i="853" s="1"/>
  <c r="O104" i="853" s="1"/>
  <c r="E95" i="853"/>
  <c r="E102" i="853" s="1"/>
  <c r="M95" i="853"/>
  <c r="M102" i="853" s="1"/>
  <c r="I106" i="853"/>
  <c r="H107" i="853"/>
  <c r="R107" i="853"/>
  <c r="J108" i="853"/>
  <c r="Z108" i="853"/>
  <c r="Z111" i="853" s="1"/>
  <c r="AP108" i="853"/>
  <c r="AP111" i="853" s="1"/>
  <c r="R109" i="853"/>
  <c r="AH109" i="853"/>
  <c r="D139" i="853"/>
  <c r="Q120" i="853"/>
  <c r="M120" i="853"/>
  <c r="I120" i="853"/>
  <c r="E120" i="853"/>
  <c r="S120" i="853"/>
  <c r="O120" i="853"/>
  <c r="K120" i="853"/>
  <c r="G120" i="853"/>
  <c r="L120" i="853"/>
  <c r="P120" i="853"/>
  <c r="H120" i="853"/>
  <c r="AK110" i="853"/>
  <c r="AK109" i="853"/>
  <c r="AO110" i="853"/>
  <c r="AO109" i="853"/>
  <c r="D91" i="853"/>
  <c r="H99" i="853"/>
  <c r="H103" i="853" s="1"/>
  <c r="L99" i="853"/>
  <c r="L103" i="853" s="1"/>
  <c r="P99" i="853"/>
  <c r="P103" i="853" s="1"/>
  <c r="I107" i="853"/>
  <c r="I108" i="853"/>
  <c r="Y108" i="853"/>
  <c r="AO108" i="853"/>
  <c r="Q109" i="853"/>
  <c r="AG109" i="853"/>
  <c r="R120" i="853"/>
  <c r="G110" i="853"/>
  <c r="G109" i="853"/>
  <c r="G108" i="853"/>
  <c r="G107" i="853"/>
  <c r="K110" i="853"/>
  <c r="K109" i="853"/>
  <c r="K108" i="853"/>
  <c r="K107" i="853"/>
  <c r="O110" i="853"/>
  <c r="O109" i="853"/>
  <c r="O108" i="853"/>
  <c r="O107" i="853"/>
  <c r="S110" i="853"/>
  <c r="S109" i="853"/>
  <c r="S108" i="853"/>
  <c r="S107" i="853"/>
  <c r="W110" i="853"/>
  <c r="W109" i="853"/>
  <c r="W108" i="853"/>
  <c r="AA110" i="853"/>
  <c r="AA109" i="853"/>
  <c r="AA108" i="853"/>
  <c r="AA111" i="853" s="1"/>
  <c r="AE110" i="853"/>
  <c r="AE109" i="853"/>
  <c r="AE108" i="853"/>
  <c r="AI110" i="853"/>
  <c r="AI109" i="853"/>
  <c r="AI108" i="853"/>
  <c r="AM110" i="853"/>
  <c r="AM109" i="853"/>
  <c r="AM108" i="853"/>
  <c r="AQ110" i="853"/>
  <c r="AQ109" i="853"/>
  <c r="AQ108" i="853"/>
  <c r="AQ111" i="853" s="1"/>
  <c r="F99" i="853"/>
  <c r="F103" i="853" s="1"/>
  <c r="J99" i="853"/>
  <c r="J103" i="853" s="1"/>
  <c r="N99" i="853"/>
  <c r="N103" i="853" s="1"/>
  <c r="Q107" i="853"/>
  <c r="Q108" i="853"/>
  <c r="AG108" i="853"/>
  <c r="AG111" i="853" s="1"/>
  <c r="I109" i="853"/>
  <c r="Y109" i="853"/>
  <c r="J120" i="853"/>
  <c r="D137" i="853"/>
  <c r="D138" i="853" s="1"/>
  <c r="Y104" i="852"/>
  <c r="AG104" i="852"/>
  <c r="Y111" i="852"/>
  <c r="F110" i="852"/>
  <c r="F109" i="852"/>
  <c r="F108" i="852"/>
  <c r="F107" i="852"/>
  <c r="J109" i="852"/>
  <c r="J108" i="852"/>
  <c r="J107" i="852"/>
  <c r="J110" i="852"/>
  <c r="N109" i="852"/>
  <c r="N108" i="852"/>
  <c r="N107" i="852"/>
  <c r="N110" i="852"/>
  <c r="R109" i="852"/>
  <c r="R108" i="852"/>
  <c r="R107" i="852"/>
  <c r="R110" i="852"/>
  <c r="V109" i="852"/>
  <c r="V108" i="852"/>
  <c r="V111" i="852" s="1"/>
  <c r="Z109" i="852"/>
  <c r="Z108" i="852"/>
  <c r="Z110" i="852"/>
  <c r="AD109" i="852"/>
  <c r="AD108" i="852"/>
  <c r="AD111" i="852" s="1"/>
  <c r="AD110" i="852"/>
  <c r="AH109" i="852"/>
  <c r="AH108" i="852"/>
  <c r="AH111" i="852" s="1"/>
  <c r="AH114" i="852" s="1"/>
  <c r="AH110" i="852"/>
  <c r="AL109" i="852"/>
  <c r="AL108" i="852"/>
  <c r="AP109" i="852"/>
  <c r="AP108" i="852"/>
  <c r="AP111" i="852" s="1"/>
  <c r="AP110" i="852"/>
  <c r="V104" i="852"/>
  <c r="Z104" i="852"/>
  <c r="AD104" i="852"/>
  <c r="AL104" i="852"/>
  <c r="AP104" i="852"/>
  <c r="AJ111" i="852"/>
  <c r="V110" i="852"/>
  <c r="R93" i="852"/>
  <c r="R101" i="852" s="1"/>
  <c r="N93" i="852"/>
  <c r="N101" i="852" s="1"/>
  <c r="J93" i="852"/>
  <c r="J101" i="852" s="1"/>
  <c r="F93" i="852"/>
  <c r="F101" i="852" s="1"/>
  <c r="P93" i="852"/>
  <c r="P101" i="852" s="1"/>
  <c r="L93" i="852"/>
  <c r="L101" i="852" s="1"/>
  <c r="H93" i="852"/>
  <c r="H101" i="852" s="1"/>
  <c r="H106" i="852" s="1"/>
  <c r="S93" i="852"/>
  <c r="S101" i="852" s="1"/>
  <c r="O93" i="852"/>
  <c r="O101" i="852" s="1"/>
  <c r="K93" i="852"/>
  <c r="K101" i="852" s="1"/>
  <c r="G93" i="852"/>
  <c r="G101" i="852" s="1"/>
  <c r="G106" i="852" s="1"/>
  <c r="G117" i="852" s="1"/>
  <c r="H110" i="852"/>
  <c r="H109" i="852"/>
  <c r="H108" i="852"/>
  <c r="H107" i="852"/>
  <c r="L110" i="852"/>
  <c r="L109" i="852"/>
  <c r="L108" i="852"/>
  <c r="L107" i="852"/>
  <c r="P110" i="852"/>
  <c r="P109" i="852"/>
  <c r="P108" i="852"/>
  <c r="P107" i="852"/>
  <c r="T110" i="852"/>
  <c r="T109" i="852"/>
  <c r="T108" i="852"/>
  <c r="X110" i="852"/>
  <c r="X109" i="852"/>
  <c r="X108" i="852"/>
  <c r="AB110" i="852"/>
  <c r="AB109" i="852"/>
  <c r="AB108" i="852"/>
  <c r="AB111" i="852" s="1"/>
  <c r="AF110" i="852"/>
  <c r="AF109" i="852"/>
  <c r="AF108" i="852"/>
  <c r="AF111" i="852" s="1"/>
  <c r="AJ110" i="852"/>
  <c r="AJ109" i="852"/>
  <c r="AJ108" i="852"/>
  <c r="Q93" i="852"/>
  <c r="Q101" i="852" s="1"/>
  <c r="AE104" i="852"/>
  <c r="AI104" i="852"/>
  <c r="AI114" i="852" s="1"/>
  <c r="O111" i="852"/>
  <c r="AL110" i="852"/>
  <c r="R95" i="852"/>
  <c r="R102" i="852" s="1"/>
  <c r="N95" i="852"/>
  <c r="N102" i="852" s="1"/>
  <c r="J95" i="852"/>
  <c r="J102" i="852" s="1"/>
  <c r="F95" i="852"/>
  <c r="F102" i="852" s="1"/>
  <c r="P95" i="852"/>
  <c r="P102" i="852" s="1"/>
  <c r="L95" i="852"/>
  <c r="L102" i="852" s="1"/>
  <c r="H95" i="852"/>
  <c r="H102" i="852" s="1"/>
  <c r="S95" i="852"/>
  <c r="S102" i="852" s="1"/>
  <c r="S111" i="852" s="1"/>
  <c r="O95" i="852"/>
  <c r="O102" i="852" s="1"/>
  <c r="K95" i="852"/>
  <c r="K102" i="852" s="1"/>
  <c r="K111" i="852" s="1"/>
  <c r="G95" i="852"/>
  <c r="G102" i="852" s="1"/>
  <c r="G111" i="852" s="1"/>
  <c r="E93" i="852"/>
  <c r="E101" i="852" s="1"/>
  <c r="AB104" i="852"/>
  <c r="AF104" i="852"/>
  <c r="AR104" i="852"/>
  <c r="Q95" i="852"/>
  <c r="Q102" i="852" s="1"/>
  <c r="Q111" i="852" s="1"/>
  <c r="Z111" i="852"/>
  <c r="AL111" i="852"/>
  <c r="AN110" i="852"/>
  <c r="AN109" i="852"/>
  <c r="AN108" i="852"/>
  <c r="AR110" i="852"/>
  <c r="AR109" i="852"/>
  <c r="AR108" i="852"/>
  <c r="AR111" i="852" s="1"/>
  <c r="D139" i="852"/>
  <c r="Q120" i="852"/>
  <c r="M120" i="852"/>
  <c r="I120" i="852"/>
  <c r="E120" i="852"/>
  <c r="S120" i="852"/>
  <c r="O120" i="852"/>
  <c r="K120" i="852"/>
  <c r="G120" i="852"/>
  <c r="L120" i="852"/>
  <c r="R120" i="852"/>
  <c r="J120" i="852"/>
  <c r="N120" i="852"/>
  <c r="F120" i="852"/>
  <c r="D91" i="852"/>
  <c r="H99" i="852"/>
  <c r="H103" i="852" s="1"/>
  <c r="L99" i="852"/>
  <c r="L103" i="852" s="1"/>
  <c r="P99" i="852"/>
  <c r="P103" i="852" s="1"/>
  <c r="I106" i="852"/>
  <c r="I117" i="852" s="1"/>
  <c r="W117" i="852"/>
  <c r="AA117" i="852"/>
  <c r="AE117" i="852"/>
  <c r="AI117" i="852"/>
  <c r="AM117" i="852"/>
  <c r="AQ117" i="852"/>
  <c r="O107" i="852"/>
  <c r="E108" i="852"/>
  <c r="M108" i="852"/>
  <c r="M111" i="852" s="1"/>
  <c r="U108" i="852"/>
  <c r="U111" i="852" s="1"/>
  <c r="AC108" i="852"/>
  <c r="AC111" i="852" s="1"/>
  <c r="AK108" i="852"/>
  <c r="E109" i="852"/>
  <c r="M109" i="852"/>
  <c r="U109" i="852"/>
  <c r="AC109" i="852"/>
  <c r="AK109" i="852"/>
  <c r="E110" i="852"/>
  <c r="F99" i="852"/>
  <c r="F103" i="852" s="1"/>
  <c r="J99" i="852"/>
  <c r="J103" i="852" s="1"/>
  <c r="N99" i="852"/>
  <c r="N103" i="852" s="1"/>
  <c r="K107" i="852"/>
  <c r="S107" i="852"/>
  <c r="I108" i="852"/>
  <c r="I111" i="852" s="1"/>
  <c r="I113" i="852" s="1"/>
  <c r="Q108" i="852"/>
  <c r="Y108" i="852"/>
  <c r="AG108" i="852"/>
  <c r="AG111" i="852" s="1"/>
  <c r="AG113" i="852" s="1"/>
  <c r="AO108" i="852"/>
  <c r="AO111" i="852" s="1"/>
  <c r="I109" i="852"/>
  <c r="Q109" i="852"/>
  <c r="Y109" i="852"/>
  <c r="AG109" i="852"/>
  <c r="AO109" i="852"/>
  <c r="H120" i="852"/>
  <c r="AI113" i="852"/>
  <c r="AI116" i="852" s="1"/>
  <c r="D137" i="852"/>
  <c r="D138" i="852" s="1"/>
  <c r="O129" i="851"/>
  <c r="P95" i="851"/>
  <c r="P102" i="851" s="1"/>
  <c r="L95" i="851"/>
  <c r="L102" i="851" s="1"/>
  <c r="H95" i="851"/>
  <c r="H102" i="851" s="1"/>
  <c r="R95" i="851"/>
  <c r="R102" i="851" s="1"/>
  <c r="N95" i="851"/>
  <c r="N102" i="851" s="1"/>
  <c r="J95" i="851"/>
  <c r="J102" i="851" s="1"/>
  <c r="F95" i="851"/>
  <c r="F102" i="851" s="1"/>
  <c r="Q95" i="851"/>
  <c r="Q102" i="851" s="1"/>
  <c r="M95" i="851"/>
  <c r="M102" i="851" s="1"/>
  <c r="M111" i="851" s="1"/>
  <c r="I95" i="851"/>
  <c r="I102" i="851" s="1"/>
  <c r="I106" i="851" s="1"/>
  <c r="I117" i="851" s="1"/>
  <c r="E95" i="851"/>
  <c r="E102" i="851" s="1"/>
  <c r="E104" i="851" s="1"/>
  <c r="U104" i="851"/>
  <c r="U114" i="851" s="1"/>
  <c r="Y104" i="851"/>
  <c r="Y114" i="851" s="1"/>
  <c r="AC104" i="851"/>
  <c r="AG104" i="851"/>
  <c r="AK104" i="851"/>
  <c r="AO104" i="851"/>
  <c r="AO114" i="851" s="1"/>
  <c r="G95" i="851"/>
  <c r="G102" i="851" s="1"/>
  <c r="F110" i="851"/>
  <c r="F109" i="851"/>
  <c r="F108" i="851"/>
  <c r="F107" i="851"/>
  <c r="J109" i="851"/>
  <c r="J108" i="851"/>
  <c r="J107" i="851"/>
  <c r="J110" i="851"/>
  <c r="N109" i="851"/>
  <c r="N108" i="851"/>
  <c r="N107" i="851"/>
  <c r="N110" i="851"/>
  <c r="R110" i="851"/>
  <c r="R109" i="851"/>
  <c r="R108" i="851"/>
  <c r="R107" i="851"/>
  <c r="V110" i="851"/>
  <c r="V109" i="851"/>
  <c r="V108" i="851"/>
  <c r="Z109" i="851"/>
  <c r="Z108" i="851"/>
  <c r="Z110" i="851"/>
  <c r="AD109" i="851"/>
  <c r="AD108" i="851"/>
  <c r="AD110" i="851"/>
  <c r="AH110" i="851"/>
  <c r="AH109" i="851"/>
  <c r="AH108" i="851"/>
  <c r="AH111" i="851" s="1"/>
  <c r="AL110" i="851"/>
  <c r="AL109" i="851"/>
  <c r="AL108" i="851"/>
  <c r="AL111" i="851" s="1"/>
  <c r="AP109" i="851"/>
  <c r="AP108" i="851"/>
  <c r="AP111" i="851" s="1"/>
  <c r="AP110" i="851"/>
  <c r="G93" i="851"/>
  <c r="G101" i="851" s="1"/>
  <c r="Z104" i="851"/>
  <c r="AH104" i="851"/>
  <c r="AL104" i="851"/>
  <c r="AP104" i="851"/>
  <c r="K95" i="851"/>
  <c r="K102" i="851" s="1"/>
  <c r="U113" i="851"/>
  <c r="U116" i="851" s="1"/>
  <c r="U118" i="851" s="1"/>
  <c r="P93" i="851"/>
  <c r="P101" i="851" s="1"/>
  <c r="L93" i="851"/>
  <c r="L101" i="851" s="1"/>
  <c r="H93" i="851"/>
  <c r="H101" i="851" s="1"/>
  <c r="H104" i="851" s="1"/>
  <c r="R93" i="851"/>
  <c r="R101" i="851" s="1"/>
  <c r="N93" i="851"/>
  <c r="N101" i="851" s="1"/>
  <c r="J93" i="851"/>
  <c r="J101" i="851" s="1"/>
  <c r="F93" i="851"/>
  <c r="F101" i="851" s="1"/>
  <c r="F104" i="851" s="1"/>
  <c r="Q93" i="851"/>
  <c r="Q101" i="851" s="1"/>
  <c r="H110" i="851"/>
  <c r="H109" i="851"/>
  <c r="H108" i="851"/>
  <c r="H107" i="851"/>
  <c r="L110" i="851"/>
  <c r="L109" i="851"/>
  <c r="L108" i="851"/>
  <c r="L107" i="851"/>
  <c r="P110" i="851"/>
  <c r="P109" i="851"/>
  <c r="P108" i="851"/>
  <c r="P107" i="851"/>
  <c r="T110" i="851"/>
  <c r="T109" i="851"/>
  <c r="T108" i="851"/>
  <c r="T111" i="851" s="1"/>
  <c r="T113" i="851" s="1"/>
  <c r="X110" i="851"/>
  <c r="X109" i="851"/>
  <c r="X108" i="851"/>
  <c r="AB110" i="851"/>
  <c r="AB109" i="851"/>
  <c r="AB108" i="851"/>
  <c r="AF110" i="851"/>
  <c r="AF109" i="851"/>
  <c r="AF108" i="851"/>
  <c r="AF111" i="851" s="1"/>
  <c r="AJ110" i="851"/>
  <c r="AJ109" i="851"/>
  <c r="AJ108" i="851"/>
  <c r="AJ111" i="851" s="1"/>
  <c r="AJ113" i="851" s="1"/>
  <c r="AN110" i="851"/>
  <c r="AN109" i="851"/>
  <c r="AN108" i="851"/>
  <c r="AR110" i="851"/>
  <c r="AR109" i="851"/>
  <c r="AR108" i="851"/>
  <c r="K93" i="851"/>
  <c r="K101" i="851" s="1"/>
  <c r="T104" i="851"/>
  <c r="X104" i="851"/>
  <c r="AB104" i="851"/>
  <c r="AF104" i="851"/>
  <c r="AJ104" i="851"/>
  <c r="AN104" i="851"/>
  <c r="AR104" i="851"/>
  <c r="S95" i="851"/>
  <c r="S102" i="851" s="1"/>
  <c r="AD111" i="851"/>
  <c r="AD113" i="851" s="1"/>
  <c r="G110" i="851"/>
  <c r="G109" i="851"/>
  <c r="G108" i="851"/>
  <c r="G107" i="851"/>
  <c r="K109" i="851"/>
  <c r="K108" i="851"/>
  <c r="K107" i="851"/>
  <c r="K110" i="851"/>
  <c r="O109" i="851"/>
  <c r="O108" i="851"/>
  <c r="O111" i="851" s="1"/>
  <c r="O107" i="851"/>
  <c r="O106" i="851"/>
  <c r="S109" i="851"/>
  <c r="S108" i="851"/>
  <c r="S107" i="851"/>
  <c r="S106" i="851"/>
  <c r="W110" i="851"/>
  <c r="W109" i="851"/>
  <c r="W108" i="851"/>
  <c r="AA109" i="851"/>
  <c r="AA108" i="851"/>
  <c r="AA110" i="851"/>
  <c r="AE109" i="851"/>
  <c r="AE108" i="851"/>
  <c r="AE111" i="851" s="1"/>
  <c r="AI109" i="851"/>
  <c r="AI108" i="851"/>
  <c r="AI111" i="851" s="1"/>
  <c r="AM110" i="851"/>
  <c r="AM109" i="851"/>
  <c r="AM108" i="851"/>
  <c r="AM111" i="851" s="1"/>
  <c r="AM113" i="851" s="1"/>
  <c r="AQ109" i="851"/>
  <c r="AQ108" i="851"/>
  <c r="AQ110" i="851"/>
  <c r="F99" i="851"/>
  <c r="F103" i="851" s="1"/>
  <c r="J99" i="851"/>
  <c r="J103" i="851" s="1"/>
  <c r="J111" i="851" s="1"/>
  <c r="N99" i="851"/>
  <c r="N103" i="851" s="1"/>
  <c r="R99" i="851"/>
  <c r="R103" i="851" s="1"/>
  <c r="S110" i="851"/>
  <c r="Y113" i="851"/>
  <c r="Y116" i="851" s="1"/>
  <c r="Y118" i="851" s="1"/>
  <c r="D139" i="851"/>
  <c r="Q120" i="851"/>
  <c r="M120" i="851"/>
  <c r="I120" i="851"/>
  <c r="E120" i="851"/>
  <c r="D138" i="851"/>
  <c r="P120" i="851"/>
  <c r="L120" i="851"/>
  <c r="H120" i="851"/>
  <c r="S120" i="851"/>
  <c r="K120" i="851"/>
  <c r="O120" i="851"/>
  <c r="G120" i="851"/>
  <c r="J120" i="851"/>
  <c r="F120" i="851"/>
  <c r="D91" i="851"/>
  <c r="H99" i="851"/>
  <c r="H103" i="851" s="1"/>
  <c r="L99" i="851"/>
  <c r="L103" i="851" s="1"/>
  <c r="L111" i="851" s="1"/>
  <c r="AI110" i="851"/>
  <c r="N120" i="851"/>
  <c r="D137" i="851"/>
  <c r="V104" i="850"/>
  <c r="Z104" i="850"/>
  <c r="AD104" i="850"/>
  <c r="AH104" i="850"/>
  <c r="AL104" i="850"/>
  <c r="AP104" i="850"/>
  <c r="AP114" i="850" s="1"/>
  <c r="T104" i="850"/>
  <c r="AB104" i="850"/>
  <c r="AE111" i="850"/>
  <c r="S93" i="850"/>
  <c r="S101" i="850" s="1"/>
  <c r="O93" i="850"/>
  <c r="O101" i="850" s="1"/>
  <c r="K93" i="850"/>
  <c r="K101" i="850" s="1"/>
  <c r="G93" i="850"/>
  <c r="G101" i="850" s="1"/>
  <c r="Q93" i="850"/>
  <c r="Q101" i="850" s="1"/>
  <c r="M93" i="850"/>
  <c r="M101" i="850" s="1"/>
  <c r="I93" i="850"/>
  <c r="I101" i="850" s="1"/>
  <c r="E93" i="850"/>
  <c r="E101" i="850" s="1"/>
  <c r="E110" i="850"/>
  <c r="E107" i="850"/>
  <c r="I110" i="850"/>
  <c r="I109" i="850"/>
  <c r="I108" i="850"/>
  <c r="M107" i="850"/>
  <c r="M110" i="850"/>
  <c r="Q110" i="850"/>
  <c r="Q108" i="850"/>
  <c r="Q109" i="850"/>
  <c r="Y110" i="850"/>
  <c r="Y109" i="850"/>
  <c r="Y108" i="850"/>
  <c r="AG110" i="850"/>
  <c r="AG108" i="850"/>
  <c r="AG109" i="850"/>
  <c r="AO110" i="850"/>
  <c r="AO109" i="850"/>
  <c r="AO108" i="850"/>
  <c r="L93" i="850"/>
  <c r="L101" i="850" s="1"/>
  <c r="L99" i="850"/>
  <c r="L103" i="850" s="1"/>
  <c r="N107" i="850"/>
  <c r="E108" i="850"/>
  <c r="O108" i="850"/>
  <c r="AK108" i="850"/>
  <c r="G109" i="850"/>
  <c r="AC109" i="850"/>
  <c r="AM109" i="850"/>
  <c r="AE110" i="850"/>
  <c r="F93" i="850"/>
  <c r="F101" i="850" s="1"/>
  <c r="N93" i="850"/>
  <c r="N101" i="850" s="1"/>
  <c r="F99" i="850"/>
  <c r="F103" i="850" s="1"/>
  <c r="Y111" i="850"/>
  <c r="AO111" i="850"/>
  <c r="Q107" i="850"/>
  <c r="AC108" i="850"/>
  <c r="AC111" i="850" s="1"/>
  <c r="AC114" i="850" s="1"/>
  <c r="AM108" i="850"/>
  <c r="U109" i="850"/>
  <c r="AE109" i="850"/>
  <c r="AQ109" i="850"/>
  <c r="S99" i="850"/>
  <c r="S103" i="850" s="1"/>
  <c r="O99" i="850"/>
  <c r="O103" i="850" s="1"/>
  <c r="O111" i="850" s="1"/>
  <c r="K99" i="850"/>
  <c r="K103" i="850" s="1"/>
  <c r="G99" i="850"/>
  <c r="G103" i="850" s="1"/>
  <c r="Q99" i="850"/>
  <c r="Q103" i="850" s="1"/>
  <c r="M99" i="850"/>
  <c r="M103" i="850" s="1"/>
  <c r="M106" i="850" s="1"/>
  <c r="M117" i="850" s="1"/>
  <c r="I99" i="850"/>
  <c r="I103" i="850" s="1"/>
  <c r="E99" i="850"/>
  <c r="E103" i="850" s="1"/>
  <c r="D139" i="850"/>
  <c r="Q120" i="850"/>
  <c r="M120" i="850"/>
  <c r="I120" i="850"/>
  <c r="E120" i="850"/>
  <c r="S120" i="850"/>
  <c r="O120" i="850"/>
  <c r="K120" i="850"/>
  <c r="G120" i="850"/>
  <c r="L120" i="850"/>
  <c r="P120" i="850"/>
  <c r="H120" i="850"/>
  <c r="J120" i="850"/>
  <c r="F120" i="850"/>
  <c r="R120" i="850"/>
  <c r="N120" i="850"/>
  <c r="G107" i="850"/>
  <c r="K108" i="850"/>
  <c r="K109" i="850"/>
  <c r="O107" i="850"/>
  <c r="S109" i="850"/>
  <c r="S106" i="850"/>
  <c r="S108" i="850"/>
  <c r="AA108" i="850"/>
  <c r="AA109" i="850"/>
  <c r="AI109" i="850"/>
  <c r="AI108" i="850"/>
  <c r="H99" i="850"/>
  <c r="H103" i="850" s="1"/>
  <c r="P99" i="850"/>
  <c r="P103" i="850" s="1"/>
  <c r="P104" i="850" s="1"/>
  <c r="X111" i="850"/>
  <c r="X114" i="850" s="1"/>
  <c r="I107" i="850"/>
  <c r="S107" i="850"/>
  <c r="U108" i="850"/>
  <c r="M109" i="850"/>
  <c r="W109" i="850"/>
  <c r="G110" i="850"/>
  <c r="W110" i="850"/>
  <c r="J93" i="850"/>
  <c r="J101" i="850" s="1"/>
  <c r="R93" i="850"/>
  <c r="R101" i="850" s="1"/>
  <c r="J99" i="850"/>
  <c r="J103" i="850" s="1"/>
  <c r="J111" i="850" s="1"/>
  <c r="R99" i="850"/>
  <c r="R103" i="850" s="1"/>
  <c r="AA111" i="850"/>
  <c r="AI111" i="850"/>
  <c r="AQ111" i="850"/>
  <c r="K107" i="850"/>
  <c r="M108" i="850"/>
  <c r="E109" i="850"/>
  <c r="O109" i="850"/>
  <c r="AK109" i="850"/>
  <c r="K110" i="850"/>
  <c r="AA110" i="850"/>
  <c r="AQ110" i="850"/>
  <c r="AP110" i="850"/>
  <c r="AP109" i="850"/>
  <c r="E95" i="850"/>
  <c r="E102" i="850" s="1"/>
  <c r="I95" i="850"/>
  <c r="I102" i="850" s="1"/>
  <c r="I106" i="850" s="1"/>
  <c r="I117" i="850" s="1"/>
  <c r="M95" i="850"/>
  <c r="M102" i="850" s="1"/>
  <c r="Q95" i="850"/>
  <c r="Q102" i="850" s="1"/>
  <c r="U117" i="850"/>
  <c r="Y117" i="850"/>
  <c r="AC117" i="850"/>
  <c r="AG117" i="850"/>
  <c r="AK117" i="850"/>
  <c r="AO117" i="850"/>
  <c r="J107" i="850"/>
  <c r="N108" i="850"/>
  <c r="AD108" i="850"/>
  <c r="AD111" i="850" s="1"/>
  <c r="F109" i="850"/>
  <c r="V109" i="850"/>
  <c r="AL109" i="850"/>
  <c r="D135" i="850"/>
  <c r="H110" i="850"/>
  <c r="H109" i="850"/>
  <c r="H108" i="850"/>
  <c r="H107" i="850"/>
  <c r="L110" i="850"/>
  <c r="L109" i="850"/>
  <c r="L108" i="850"/>
  <c r="L107" i="850"/>
  <c r="P110" i="850"/>
  <c r="P109" i="850"/>
  <c r="P108" i="850"/>
  <c r="P107" i="850"/>
  <c r="T110" i="850"/>
  <c r="T109" i="850"/>
  <c r="T108" i="850"/>
  <c r="T111" i="850" s="1"/>
  <c r="X110" i="850"/>
  <c r="X109" i="850"/>
  <c r="X108" i="850"/>
  <c r="AB110" i="850"/>
  <c r="AB109" i="850"/>
  <c r="AB108" i="850"/>
  <c r="AB111" i="850" s="1"/>
  <c r="AB113" i="850" s="1"/>
  <c r="AF110" i="850"/>
  <c r="AF109" i="850"/>
  <c r="AF108" i="850"/>
  <c r="AF111" i="850" s="1"/>
  <c r="AJ110" i="850"/>
  <c r="AJ109" i="850"/>
  <c r="AJ108" i="850"/>
  <c r="AN110" i="850"/>
  <c r="AN109" i="850"/>
  <c r="AN108" i="850"/>
  <c r="AN111" i="850" s="1"/>
  <c r="AR110" i="850"/>
  <c r="AR109" i="850"/>
  <c r="AR108" i="850"/>
  <c r="AR111" i="850" s="1"/>
  <c r="G95" i="850"/>
  <c r="G102" i="850" s="1"/>
  <c r="K95" i="850"/>
  <c r="K102" i="850" s="1"/>
  <c r="K106" i="850" s="1"/>
  <c r="K117" i="850" s="1"/>
  <c r="O95" i="850"/>
  <c r="O102" i="850" s="1"/>
  <c r="W117" i="850"/>
  <c r="AA117" i="850"/>
  <c r="AE117" i="850"/>
  <c r="AI117" i="850"/>
  <c r="AM117" i="850"/>
  <c r="AQ117" i="850"/>
  <c r="R107" i="850"/>
  <c r="F108" i="850"/>
  <c r="V108" i="850"/>
  <c r="V111" i="850" s="1"/>
  <c r="AL108" i="850"/>
  <c r="AL111" i="850" s="1"/>
  <c r="N109" i="850"/>
  <c r="AD109" i="850"/>
  <c r="D137" i="850"/>
  <c r="D138" i="850" s="1"/>
  <c r="X106" i="849"/>
  <c r="X117" i="849" s="1"/>
  <c r="AJ104" i="849"/>
  <c r="AR104" i="849"/>
  <c r="D139" i="849"/>
  <c r="AG120" i="849"/>
  <c r="AC120" i="849"/>
  <c r="Y120" i="849"/>
  <c r="U120" i="849"/>
  <c r="Q120" i="849"/>
  <c r="M120" i="849"/>
  <c r="I120" i="849"/>
  <c r="E120" i="849"/>
  <c r="AE120" i="849"/>
  <c r="AA120" i="849"/>
  <c r="W120" i="849"/>
  <c r="S120" i="849"/>
  <c r="O120" i="849"/>
  <c r="K120" i="849"/>
  <c r="G120" i="849"/>
  <c r="AH120" i="849"/>
  <c r="Z120" i="849"/>
  <c r="R120" i="849"/>
  <c r="J120" i="849"/>
  <c r="AF120" i="849"/>
  <c r="X120" i="849"/>
  <c r="P120" i="849"/>
  <c r="H120" i="849"/>
  <c r="T120" i="849"/>
  <c r="AD120" i="849"/>
  <c r="N120" i="849"/>
  <c r="L120" i="849"/>
  <c r="F120" i="849"/>
  <c r="AB120" i="849"/>
  <c r="AE93" i="849"/>
  <c r="AE101" i="849" s="1"/>
  <c r="AA93" i="849"/>
  <c r="AA101" i="849" s="1"/>
  <c r="W93" i="849"/>
  <c r="W101" i="849" s="1"/>
  <c r="S93" i="849"/>
  <c r="S101" i="849" s="1"/>
  <c r="O93" i="849"/>
  <c r="O101" i="849" s="1"/>
  <c r="K93" i="849"/>
  <c r="K101" i="849" s="1"/>
  <c r="G93" i="849"/>
  <c r="G101" i="849" s="1"/>
  <c r="AH93" i="849"/>
  <c r="AH101" i="849" s="1"/>
  <c r="AD93" i="849"/>
  <c r="AD101" i="849" s="1"/>
  <c r="Z93" i="849"/>
  <c r="Z101" i="849" s="1"/>
  <c r="V93" i="849"/>
  <c r="V101" i="849" s="1"/>
  <c r="R93" i="849"/>
  <c r="R101" i="849" s="1"/>
  <c r="N93" i="849"/>
  <c r="N101" i="849" s="1"/>
  <c r="J93" i="849"/>
  <c r="J101" i="849" s="1"/>
  <c r="F93" i="849"/>
  <c r="F101" i="849" s="1"/>
  <c r="E110" i="849"/>
  <c r="E109" i="849"/>
  <c r="E108" i="849"/>
  <c r="E107" i="849"/>
  <c r="I110" i="849"/>
  <c r="I109" i="849"/>
  <c r="I108" i="849"/>
  <c r="I107" i="849"/>
  <c r="M110" i="849"/>
  <c r="M109" i="849"/>
  <c r="M108" i="849"/>
  <c r="M107" i="849"/>
  <c r="Q110" i="849"/>
  <c r="Q109" i="849"/>
  <c r="Q108" i="849"/>
  <c r="Q107" i="849"/>
  <c r="U110" i="849"/>
  <c r="U109" i="849"/>
  <c r="U108" i="849"/>
  <c r="U107" i="849"/>
  <c r="Y110" i="849"/>
  <c r="Y109" i="849"/>
  <c r="Y108" i="849"/>
  <c r="Y107" i="849"/>
  <c r="AC110" i="849"/>
  <c r="AC109" i="849"/>
  <c r="AC108" i="849"/>
  <c r="AC107" i="849"/>
  <c r="AG110" i="849"/>
  <c r="AG109" i="849"/>
  <c r="AG108" i="849"/>
  <c r="AG111" i="849" s="1"/>
  <c r="AG107" i="849"/>
  <c r="AK110" i="849"/>
  <c r="AK109" i="849"/>
  <c r="AK108" i="849"/>
  <c r="AO110" i="849"/>
  <c r="AO109" i="849"/>
  <c r="AO108" i="849"/>
  <c r="D91" i="849"/>
  <c r="L93" i="849"/>
  <c r="L101" i="849" s="1"/>
  <c r="T93" i="849"/>
  <c r="T101" i="849" s="1"/>
  <c r="AB93" i="849"/>
  <c r="AB101" i="849" s="1"/>
  <c r="AI104" i="849"/>
  <c r="AM104" i="849"/>
  <c r="AQ104" i="849"/>
  <c r="F110" i="849"/>
  <c r="F109" i="849"/>
  <c r="F108" i="849"/>
  <c r="F107" i="849"/>
  <c r="J110" i="849"/>
  <c r="J109" i="849"/>
  <c r="J108" i="849"/>
  <c r="J107" i="849"/>
  <c r="N110" i="849"/>
  <c r="N109" i="849"/>
  <c r="N108" i="849"/>
  <c r="R110" i="849"/>
  <c r="R109" i="849"/>
  <c r="R108" i="849"/>
  <c r="R107" i="849"/>
  <c r="V110" i="849"/>
  <c r="V109" i="849"/>
  <c r="V108" i="849"/>
  <c r="V107" i="849"/>
  <c r="Z110" i="849"/>
  <c r="Z109" i="849"/>
  <c r="Z108" i="849"/>
  <c r="Z107" i="849"/>
  <c r="AD110" i="849"/>
  <c r="AD109" i="849"/>
  <c r="AD108" i="849"/>
  <c r="AH110" i="849"/>
  <c r="AH109" i="849"/>
  <c r="AH108" i="849"/>
  <c r="AH107" i="849"/>
  <c r="AL110" i="849"/>
  <c r="AL109" i="849"/>
  <c r="AL108" i="849"/>
  <c r="AL111" i="849" s="1"/>
  <c r="AP110" i="849"/>
  <c r="AP109" i="849"/>
  <c r="AP108" i="849"/>
  <c r="E93" i="849"/>
  <c r="E101" i="849" s="1"/>
  <c r="M93" i="849"/>
  <c r="M101" i="849" s="1"/>
  <c r="U93" i="849"/>
  <c r="U101" i="849" s="1"/>
  <c r="AC93" i="849"/>
  <c r="AC101" i="849" s="1"/>
  <c r="I99" i="849"/>
  <c r="I103" i="849" s="1"/>
  <c r="I111" i="849" s="1"/>
  <c r="Q99" i="849"/>
  <c r="Q103" i="849" s="1"/>
  <c r="Y99" i="849"/>
  <c r="Y103" i="849" s="1"/>
  <c r="AE99" i="849"/>
  <c r="AE103" i="849" s="1"/>
  <c r="AE111" i="849" s="1"/>
  <c r="AA99" i="849"/>
  <c r="AA103" i="849" s="1"/>
  <c r="W99" i="849"/>
  <c r="W103" i="849" s="1"/>
  <c r="S99" i="849"/>
  <c r="S103" i="849" s="1"/>
  <c r="O99" i="849"/>
  <c r="O103" i="849" s="1"/>
  <c r="K99" i="849"/>
  <c r="K103" i="849" s="1"/>
  <c r="G99" i="849"/>
  <c r="G103" i="849" s="1"/>
  <c r="AH99" i="849"/>
  <c r="AH103" i="849" s="1"/>
  <c r="AD99" i="849"/>
  <c r="AD103" i="849" s="1"/>
  <c r="Z99" i="849"/>
  <c r="Z103" i="849" s="1"/>
  <c r="Z111" i="849" s="1"/>
  <c r="V99" i="849"/>
  <c r="V103" i="849" s="1"/>
  <c r="R99" i="849"/>
  <c r="R103" i="849" s="1"/>
  <c r="N99" i="849"/>
  <c r="N103" i="849" s="1"/>
  <c r="J99" i="849"/>
  <c r="J103" i="849" s="1"/>
  <c r="J111" i="849" s="1"/>
  <c r="F99" i="849"/>
  <c r="F103" i="849" s="1"/>
  <c r="I93" i="849"/>
  <c r="I101" i="849" s="1"/>
  <c r="Q93" i="849"/>
  <c r="Q101" i="849" s="1"/>
  <c r="Y93" i="849"/>
  <c r="Y101" i="849" s="1"/>
  <c r="Y104" i="849" s="1"/>
  <c r="AG93" i="849"/>
  <c r="AG101" i="849" s="1"/>
  <c r="AG104" i="849" s="1"/>
  <c r="AL104" i="849"/>
  <c r="E99" i="849"/>
  <c r="E103" i="849" s="1"/>
  <c r="E111" i="849" s="1"/>
  <c r="M99" i="849"/>
  <c r="M103" i="849" s="1"/>
  <c r="U99" i="849"/>
  <c r="U103" i="849" s="1"/>
  <c r="AC99" i="849"/>
  <c r="AC103" i="849" s="1"/>
  <c r="AD107" i="849"/>
  <c r="V120" i="849"/>
  <c r="F95" i="849"/>
  <c r="F102" i="849" s="1"/>
  <c r="J95" i="849"/>
  <c r="J102" i="849" s="1"/>
  <c r="N95" i="849"/>
  <c r="N102" i="849" s="1"/>
  <c r="R95" i="849"/>
  <c r="R102" i="849" s="1"/>
  <c r="V95" i="849"/>
  <c r="V102" i="849" s="1"/>
  <c r="Z95" i="849"/>
  <c r="Z102" i="849" s="1"/>
  <c r="AD95" i="849"/>
  <c r="AD102" i="849" s="1"/>
  <c r="AH95" i="849"/>
  <c r="AH102" i="849" s="1"/>
  <c r="AL117" i="849"/>
  <c r="AP117" i="849"/>
  <c r="K107" i="849"/>
  <c r="AA107" i="849"/>
  <c r="K108" i="849"/>
  <c r="S108" i="849"/>
  <c r="AA108" i="849"/>
  <c r="AI108" i="849"/>
  <c r="AI111" i="849" s="1"/>
  <c r="AQ108" i="849"/>
  <c r="K109" i="849"/>
  <c r="S109" i="849"/>
  <c r="AA109" i="849"/>
  <c r="AI109" i="849"/>
  <c r="AQ109" i="849"/>
  <c r="K110" i="849"/>
  <c r="S110" i="849"/>
  <c r="AA110" i="849"/>
  <c r="D135" i="849"/>
  <c r="G95" i="849"/>
  <c r="G102" i="849" s="1"/>
  <c r="G106" i="849" s="1"/>
  <c r="K95" i="849"/>
  <c r="K102" i="849" s="1"/>
  <c r="O95" i="849"/>
  <c r="O102" i="849" s="1"/>
  <c r="S95" i="849"/>
  <c r="S102" i="849" s="1"/>
  <c r="W95" i="849"/>
  <c r="W102" i="849" s="1"/>
  <c r="W106" i="849" s="1"/>
  <c r="W117" i="849" s="1"/>
  <c r="AA95" i="849"/>
  <c r="AA102" i="849" s="1"/>
  <c r="AI117" i="849"/>
  <c r="AM117" i="849"/>
  <c r="AQ117" i="849"/>
  <c r="G107" i="849"/>
  <c r="L107" i="849"/>
  <c r="AB107" i="849"/>
  <c r="L108" i="849"/>
  <c r="T108" i="849"/>
  <c r="AB108" i="849"/>
  <c r="AJ108" i="849"/>
  <c r="AJ111" i="849" s="1"/>
  <c r="AR108" i="849"/>
  <c r="AR111" i="849" s="1"/>
  <c r="L109" i="849"/>
  <c r="T109" i="849"/>
  <c r="AB109" i="849"/>
  <c r="AJ109" i="849"/>
  <c r="AR109" i="849"/>
  <c r="AP123" i="849"/>
  <c r="D137" i="849"/>
  <c r="D138" i="849" s="1"/>
  <c r="S99" i="848"/>
  <c r="S103" i="848" s="1"/>
  <c r="O99" i="848"/>
  <c r="O103" i="848" s="1"/>
  <c r="K99" i="848"/>
  <c r="K103" i="848" s="1"/>
  <c r="G99" i="848"/>
  <c r="G103" i="848" s="1"/>
  <c r="R99" i="848"/>
  <c r="R103" i="848" s="1"/>
  <c r="N99" i="848"/>
  <c r="N103" i="848" s="1"/>
  <c r="J99" i="848"/>
  <c r="J103" i="848" s="1"/>
  <c r="F99" i="848"/>
  <c r="F103" i="848" s="1"/>
  <c r="P99" i="848"/>
  <c r="P103" i="848" s="1"/>
  <c r="P111" i="848" s="1"/>
  <c r="H99" i="848"/>
  <c r="H103" i="848" s="1"/>
  <c r="M99" i="848"/>
  <c r="M103" i="848" s="1"/>
  <c r="M106" i="848" s="1"/>
  <c r="M117" i="848" s="1"/>
  <c r="E99" i="848"/>
  <c r="E103" i="848" s="1"/>
  <c r="E104" i="848" s="1"/>
  <c r="L99" i="848"/>
  <c r="L103" i="848" s="1"/>
  <c r="L111" i="848" s="1"/>
  <c r="Q99" i="848"/>
  <c r="Q103" i="848" s="1"/>
  <c r="I99" i="848"/>
  <c r="I103" i="848" s="1"/>
  <c r="AR111" i="848"/>
  <c r="F110" i="848"/>
  <c r="F109" i="848"/>
  <c r="F108" i="848"/>
  <c r="F107" i="848"/>
  <c r="J110" i="848"/>
  <c r="J109" i="848"/>
  <c r="J108" i="848"/>
  <c r="J107" i="848"/>
  <c r="N110" i="848"/>
  <c r="N109" i="848"/>
  <c r="N108" i="848"/>
  <c r="N107" i="848"/>
  <c r="R110" i="848"/>
  <c r="R109" i="848"/>
  <c r="R108" i="848"/>
  <c r="R107" i="848"/>
  <c r="V110" i="848"/>
  <c r="V109" i="848"/>
  <c r="V108" i="848"/>
  <c r="Z110" i="848"/>
  <c r="Z109" i="848"/>
  <c r="Z108" i="848"/>
  <c r="Z111" i="848" s="1"/>
  <c r="AD110" i="848"/>
  <c r="AD109" i="848"/>
  <c r="AD108" i="848"/>
  <c r="AH110" i="848"/>
  <c r="AH109" i="848"/>
  <c r="AH108" i="848"/>
  <c r="AL110" i="848"/>
  <c r="AL109" i="848"/>
  <c r="AL108" i="848"/>
  <c r="AL111" i="848" s="1"/>
  <c r="AP110" i="848"/>
  <c r="AP109" i="848"/>
  <c r="AP108" i="848"/>
  <c r="AP111" i="848" s="1"/>
  <c r="AP113" i="848" s="1"/>
  <c r="AK104" i="848"/>
  <c r="AK114" i="848" s="1"/>
  <c r="T111" i="848"/>
  <c r="T114" i="848" s="1"/>
  <c r="AF111" i="848"/>
  <c r="T113" i="848"/>
  <c r="S93" i="848"/>
  <c r="S101" i="848" s="1"/>
  <c r="O93" i="848"/>
  <c r="O101" i="848" s="1"/>
  <c r="K93" i="848"/>
  <c r="K101" i="848" s="1"/>
  <c r="K106" i="848" s="1"/>
  <c r="G93" i="848"/>
  <c r="G101" i="848" s="1"/>
  <c r="R93" i="848"/>
  <c r="R101" i="848" s="1"/>
  <c r="N93" i="848"/>
  <c r="N101" i="848" s="1"/>
  <c r="J93" i="848"/>
  <c r="J101" i="848" s="1"/>
  <c r="F93" i="848"/>
  <c r="F101" i="848" s="1"/>
  <c r="E110" i="848"/>
  <c r="E109" i="848"/>
  <c r="E108" i="848"/>
  <c r="E107" i="848"/>
  <c r="I108" i="848"/>
  <c r="I107" i="848"/>
  <c r="I109" i="848"/>
  <c r="M109" i="848"/>
  <c r="M110" i="848"/>
  <c r="M108" i="848"/>
  <c r="M107" i="848"/>
  <c r="Q108" i="848"/>
  <c r="Q107" i="848"/>
  <c r="Q109" i="848"/>
  <c r="U109" i="848"/>
  <c r="U110" i="848"/>
  <c r="U108" i="848"/>
  <c r="Y108" i="848"/>
  <c r="Y109" i="848"/>
  <c r="AC109" i="848"/>
  <c r="AC110" i="848"/>
  <c r="AC108" i="848"/>
  <c r="AG108" i="848"/>
  <c r="AG109" i="848"/>
  <c r="AK110" i="848"/>
  <c r="AK109" i="848"/>
  <c r="AK108" i="848"/>
  <c r="D91" i="848"/>
  <c r="L93" i="848"/>
  <c r="L101" i="848" s="1"/>
  <c r="AK113" i="848"/>
  <c r="AK116" i="848" s="1"/>
  <c r="AK118" i="848" s="1"/>
  <c r="U103" i="848"/>
  <c r="U104" i="848" s="1"/>
  <c r="Y103" i="848"/>
  <c r="AC103" i="848"/>
  <c r="AC104" i="848" s="1"/>
  <c r="AG103" i="848"/>
  <c r="AG111" i="848" s="1"/>
  <c r="AK103" i="848"/>
  <c r="AK111" i="848" s="1"/>
  <c r="AO103" i="848"/>
  <c r="AO111" i="848" s="1"/>
  <c r="X111" i="848"/>
  <c r="X113" i="848" s="1"/>
  <c r="AN111" i="848"/>
  <c r="AN113" i="848" s="1"/>
  <c r="D139" i="848"/>
  <c r="Q120" i="848"/>
  <c r="M120" i="848"/>
  <c r="I120" i="848"/>
  <c r="E120" i="848"/>
  <c r="P120" i="848"/>
  <c r="L120" i="848"/>
  <c r="H120" i="848"/>
  <c r="S120" i="848"/>
  <c r="K120" i="848"/>
  <c r="R120" i="848"/>
  <c r="J120" i="848"/>
  <c r="N120" i="848"/>
  <c r="F120" i="848"/>
  <c r="G120" i="848"/>
  <c r="H93" i="848"/>
  <c r="H101" i="848" s="1"/>
  <c r="H104" i="848" s="1"/>
  <c r="P93" i="848"/>
  <c r="P101" i="848" s="1"/>
  <c r="V111" i="848"/>
  <c r="AD111" i="848"/>
  <c r="AM110" i="848"/>
  <c r="AM109" i="848"/>
  <c r="AQ110" i="848"/>
  <c r="AQ109" i="848"/>
  <c r="F95" i="848"/>
  <c r="F102" i="848" s="1"/>
  <c r="J95" i="848"/>
  <c r="J102" i="848" s="1"/>
  <c r="J106" i="848" s="1"/>
  <c r="N95" i="848"/>
  <c r="N102" i="848" s="1"/>
  <c r="R95" i="848"/>
  <c r="R102" i="848" s="1"/>
  <c r="D135" i="848"/>
  <c r="G95" i="848"/>
  <c r="G102" i="848" s="1"/>
  <c r="K95" i="848"/>
  <c r="K102" i="848" s="1"/>
  <c r="O95" i="848"/>
  <c r="O102" i="848" s="1"/>
  <c r="G107" i="848"/>
  <c r="K107" i="848"/>
  <c r="O107" i="848"/>
  <c r="S107" i="848"/>
  <c r="G108" i="848"/>
  <c r="K108" i="848"/>
  <c r="O108" i="848"/>
  <c r="S108" i="848"/>
  <c r="W108" i="848"/>
  <c r="W111" i="848" s="1"/>
  <c r="W113" i="848" s="1"/>
  <c r="AA108" i="848"/>
  <c r="AA111" i="848" s="1"/>
  <c r="AE108" i="848"/>
  <c r="AI108" i="848"/>
  <c r="AI111" i="848" s="1"/>
  <c r="AM108" i="848"/>
  <c r="AM111" i="848" s="1"/>
  <c r="AQ108" i="848"/>
  <c r="AQ111" i="848" s="1"/>
  <c r="G109" i="848"/>
  <c r="K109" i="848"/>
  <c r="O109" i="848"/>
  <c r="S109" i="848"/>
  <c r="W109" i="848"/>
  <c r="AA109" i="848"/>
  <c r="AE109" i="848"/>
  <c r="AI109" i="848"/>
  <c r="AN109" i="848"/>
  <c r="D137" i="848"/>
  <c r="D138" i="848" s="1"/>
  <c r="G109" i="847"/>
  <c r="G108" i="847"/>
  <c r="G107" i="847"/>
  <c r="G110" i="847"/>
  <c r="O109" i="847"/>
  <c r="O108" i="847"/>
  <c r="O107" i="847"/>
  <c r="O110" i="847"/>
  <c r="W109" i="847"/>
  <c r="W108" i="847"/>
  <c r="W111" i="847" s="1"/>
  <c r="W110" i="847"/>
  <c r="AI109" i="847"/>
  <c r="AI108" i="847"/>
  <c r="AI111" i="847" s="1"/>
  <c r="AI110" i="847"/>
  <c r="M93" i="847"/>
  <c r="M101" i="847" s="1"/>
  <c r="I93" i="847"/>
  <c r="I101" i="847" s="1"/>
  <c r="E93" i="847"/>
  <c r="E101" i="847" s="1"/>
  <c r="K93" i="847"/>
  <c r="K101" i="847" s="1"/>
  <c r="P93" i="847"/>
  <c r="P101" i="847" s="1"/>
  <c r="L93" i="847"/>
  <c r="L101" i="847" s="1"/>
  <c r="H93" i="847"/>
  <c r="H101" i="847" s="1"/>
  <c r="O93" i="847"/>
  <c r="O101" i="847" s="1"/>
  <c r="G93" i="847"/>
  <c r="G101" i="847" s="1"/>
  <c r="F93" i="847"/>
  <c r="F101" i="847" s="1"/>
  <c r="U111" i="847"/>
  <c r="J93" i="847"/>
  <c r="J101" i="847" s="1"/>
  <c r="J104" i="847" s="1"/>
  <c r="S104" i="847"/>
  <c r="W104" i="847"/>
  <c r="AA104" i="847"/>
  <c r="AI104" i="847"/>
  <c r="AM104" i="847"/>
  <c r="AQ104" i="847"/>
  <c r="R103" i="847"/>
  <c r="V103" i="847"/>
  <c r="Z103" i="847"/>
  <c r="AD103" i="847"/>
  <c r="AH103" i="847"/>
  <c r="AL103" i="847"/>
  <c r="AP103" i="847"/>
  <c r="K110" i="847"/>
  <c r="K109" i="847"/>
  <c r="K108" i="847"/>
  <c r="K107" i="847"/>
  <c r="S109" i="847"/>
  <c r="S108" i="847"/>
  <c r="S111" i="847" s="1"/>
  <c r="S110" i="847"/>
  <c r="AA110" i="847"/>
  <c r="AA109" i="847"/>
  <c r="AA108" i="847"/>
  <c r="AA111" i="847" s="1"/>
  <c r="AE109" i="847"/>
  <c r="AE108" i="847"/>
  <c r="AE110" i="847"/>
  <c r="AM108" i="847"/>
  <c r="AM111" i="847" s="1"/>
  <c r="AM113" i="847" s="1"/>
  <c r="AM109" i="847"/>
  <c r="AM110" i="847"/>
  <c r="AQ110" i="847"/>
  <c r="AQ108" i="847"/>
  <c r="AQ109" i="847"/>
  <c r="AQ111" i="847"/>
  <c r="H107" i="847"/>
  <c r="Y104" i="847"/>
  <c r="AC104" i="847"/>
  <c r="AO104" i="847"/>
  <c r="AR111" i="847"/>
  <c r="G95" i="847"/>
  <c r="G102" i="847" s="1"/>
  <c r="O95" i="847"/>
  <c r="O102" i="847" s="1"/>
  <c r="P108" i="847"/>
  <c r="X108" i="847"/>
  <c r="X111" i="847" s="1"/>
  <c r="AN108" i="847"/>
  <c r="AN111" i="847" s="1"/>
  <c r="P109" i="847"/>
  <c r="X109" i="847"/>
  <c r="AF109" i="847"/>
  <c r="D139" i="847"/>
  <c r="M120" i="847"/>
  <c r="I120" i="847"/>
  <c r="E120" i="847"/>
  <c r="O120" i="847"/>
  <c r="K120" i="847"/>
  <c r="G120" i="847"/>
  <c r="L120" i="847"/>
  <c r="J120" i="847"/>
  <c r="N120" i="847"/>
  <c r="H120" i="847"/>
  <c r="AK110" i="847"/>
  <c r="AK109" i="847"/>
  <c r="AO110" i="847"/>
  <c r="AO109" i="847"/>
  <c r="D91" i="847"/>
  <c r="H95" i="847"/>
  <c r="H102" i="847" s="1"/>
  <c r="L95" i="847"/>
  <c r="L102" i="847" s="1"/>
  <c r="P95" i="847"/>
  <c r="P102" i="847" s="1"/>
  <c r="H99" i="847"/>
  <c r="H103" i="847" s="1"/>
  <c r="L99" i="847"/>
  <c r="L103" i="847" s="1"/>
  <c r="P99" i="847"/>
  <c r="P103" i="847" s="1"/>
  <c r="Q117" i="847"/>
  <c r="U117" i="847"/>
  <c r="Y117" i="847"/>
  <c r="AC117" i="847"/>
  <c r="AG117" i="847"/>
  <c r="AK117" i="847"/>
  <c r="AO117" i="847"/>
  <c r="E107" i="847"/>
  <c r="M107" i="847"/>
  <c r="I108" i="847"/>
  <c r="Q108" i="847"/>
  <c r="Y108" i="847"/>
  <c r="Y111" i="847" s="1"/>
  <c r="AG108" i="847"/>
  <c r="AG111" i="847" s="1"/>
  <c r="AO108" i="847"/>
  <c r="AO111" i="847" s="1"/>
  <c r="AO113" i="847" s="1"/>
  <c r="I109" i="847"/>
  <c r="Q109" i="847"/>
  <c r="Y109" i="847"/>
  <c r="AG109" i="847"/>
  <c r="K95" i="847"/>
  <c r="K102" i="847" s="1"/>
  <c r="K111" i="847" s="1"/>
  <c r="L107" i="847"/>
  <c r="H108" i="847"/>
  <c r="AF108" i="847"/>
  <c r="H109" i="847"/>
  <c r="L110" i="847"/>
  <c r="AR110" i="847"/>
  <c r="F110" i="847"/>
  <c r="F109" i="847"/>
  <c r="F108" i="847"/>
  <c r="F107" i="847"/>
  <c r="J110" i="847"/>
  <c r="J109" i="847"/>
  <c r="J108" i="847"/>
  <c r="J111" i="847" s="1"/>
  <c r="J107" i="847"/>
  <c r="N109" i="847"/>
  <c r="N108" i="847"/>
  <c r="N111" i="847" s="1"/>
  <c r="N107" i="847"/>
  <c r="N106" i="847"/>
  <c r="N117" i="847" s="1"/>
  <c r="R109" i="847"/>
  <c r="R108" i="847"/>
  <c r="V110" i="847"/>
  <c r="V109" i="847"/>
  <c r="V108" i="847"/>
  <c r="Z110" i="847"/>
  <c r="Z109" i="847"/>
  <c r="Z108" i="847"/>
  <c r="AD109" i="847"/>
  <c r="AD108" i="847"/>
  <c r="AH109" i="847"/>
  <c r="AH108" i="847"/>
  <c r="AL110" i="847"/>
  <c r="AL108" i="847"/>
  <c r="AP110" i="847"/>
  <c r="AP108" i="847"/>
  <c r="E95" i="847"/>
  <c r="E102" i="847" s="1"/>
  <c r="I95" i="847"/>
  <c r="I102" i="847" s="1"/>
  <c r="E99" i="847"/>
  <c r="E103" i="847" s="1"/>
  <c r="I99" i="847"/>
  <c r="I103" i="847" s="1"/>
  <c r="P107" i="847"/>
  <c r="L108" i="847"/>
  <c r="T108" i="847"/>
  <c r="T111" i="847" s="1"/>
  <c r="AB108" i="847"/>
  <c r="AB111" i="847" s="1"/>
  <c r="AJ108" i="847"/>
  <c r="AJ111" i="847" s="1"/>
  <c r="AR108" i="847"/>
  <c r="T109" i="847"/>
  <c r="AB109" i="847"/>
  <c r="AJ109" i="847"/>
  <c r="R110" i="847"/>
  <c r="D137" i="847"/>
  <c r="D138" i="847" s="1"/>
  <c r="H110" i="846"/>
  <c r="H109" i="846"/>
  <c r="H108" i="846"/>
  <c r="H107" i="846"/>
  <c r="L110" i="846"/>
  <c r="L109" i="846"/>
  <c r="L108" i="846"/>
  <c r="L107" i="846"/>
  <c r="P109" i="846"/>
  <c r="P108" i="846"/>
  <c r="P107" i="846"/>
  <c r="P110" i="846"/>
  <c r="T109" i="846"/>
  <c r="T108" i="846"/>
  <c r="T111" i="846" s="1"/>
  <c r="T110" i="846"/>
  <c r="X109" i="846"/>
  <c r="X108" i="846"/>
  <c r="X110" i="846"/>
  <c r="T104" i="846"/>
  <c r="X104" i="846"/>
  <c r="AB104" i="846"/>
  <c r="AF104" i="846"/>
  <c r="AJ104" i="846"/>
  <c r="AN104" i="846"/>
  <c r="AR104" i="846"/>
  <c r="R95" i="846"/>
  <c r="R102" i="846" s="1"/>
  <c r="R104" i="846" s="1"/>
  <c r="N95" i="846"/>
  <c r="N102" i="846" s="1"/>
  <c r="J95" i="846"/>
  <c r="J102" i="846" s="1"/>
  <c r="F95" i="846"/>
  <c r="F102" i="846" s="1"/>
  <c r="L95" i="846"/>
  <c r="L102" i="846" s="1"/>
  <c r="O95" i="846"/>
  <c r="O102" i="846" s="1"/>
  <c r="G95" i="846"/>
  <c r="G102" i="846" s="1"/>
  <c r="Q95" i="846"/>
  <c r="Q102" i="846" s="1"/>
  <c r="M95" i="846"/>
  <c r="M102" i="846" s="1"/>
  <c r="I95" i="846"/>
  <c r="I102" i="846" s="1"/>
  <c r="E95" i="846"/>
  <c r="E102" i="846" s="1"/>
  <c r="P95" i="846"/>
  <c r="P102" i="846" s="1"/>
  <c r="H95" i="846"/>
  <c r="H102" i="846" s="1"/>
  <c r="S95" i="846"/>
  <c r="S102" i="846" s="1"/>
  <c r="K95" i="846"/>
  <c r="K102" i="846" s="1"/>
  <c r="V104" i="846"/>
  <c r="V113" i="846" s="1"/>
  <c r="Z104" i="846"/>
  <c r="AL104" i="846"/>
  <c r="AP104" i="846"/>
  <c r="X111" i="846"/>
  <c r="X113" i="846" s="1"/>
  <c r="AF109" i="846"/>
  <c r="AF108" i="846"/>
  <c r="AF111" i="846" s="1"/>
  <c r="AF110" i="846"/>
  <c r="AN109" i="846"/>
  <c r="AN108" i="846"/>
  <c r="AN111" i="846" s="1"/>
  <c r="AN113" i="846" s="1"/>
  <c r="K103" i="846"/>
  <c r="S103" i="846"/>
  <c r="S104" i="846" s="1"/>
  <c r="AA103" i="846"/>
  <c r="AA104" i="846" s="1"/>
  <c r="AE103" i="846"/>
  <c r="AM103" i="846"/>
  <c r="D139" i="846"/>
  <c r="Q120" i="846"/>
  <c r="M120" i="846"/>
  <c r="I120" i="846"/>
  <c r="E120" i="846"/>
  <c r="S120" i="846"/>
  <c r="O120" i="846"/>
  <c r="K120" i="846"/>
  <c r="G120" i="846"/>
  <c r="L120" i="846"/>
  <c r="R120" i="846"/>
  <c r="J120" i="846"/>
  <c r="N120" i="846"/>
  <c r="H120" i="846"/>
  <c r="L99" i="846"/>
  <c r="L103" i="846" s="1"/>
  <c r="AL111" i="846"/>
  <c r="AL113" i="846" s="1"/>
  <c r="I107" i="846"/>
  <c r="Y110" i="846"/>
  <c r="F120" i="846"/>
  <c r="E93" i="846"/>
  <c r="E101" i="846" s="1"/>
  <c r="I93" i="846"/>
  <c r="I101" i="846" s="1"/>
  <c r="M93" i="846"/>
  <c r="M101" i="846" s="1"/>
  <c r="M106" i="846" s="1"/>
  <c r="M117" i="846" s="1"/>
  <c r="Q93" i="846"/>
  <c r="Q101" i="846" s="1"/>
  <c r="E99" i="846"/>
  <c r="E103" i="846" s="1"/>
  <c r="I99" i="846"/>
  <c r="I103" i="846" s="1"/>
  <c r="M99" i="846"/>
  <c r="M103" i="846" s="1"/>
  <c r="Q99" i="846"/>
  <c r="Q103" i="846" s="1"/>
  <c r="J107" i="846"/>
  <c r="R107" i="846"/>
  <c r="I108" i="846"/>
  <c r="Q108" i="846"/>
  <c r="Y108" i="846"/>
  <c r="AG108" i="846"/>
  <c r="AG111" i="846" s="1"/>
  <c r="AO108" i="846"/>
  <c r="AO111" i="846" s="1"/>
  <c r="AO114" i="846" s="1"/>
  <c r="I109" i="846"/>
  <c r="Q109" i="846"/>
  <c r="AG109" i="846"/>
  <c r="AO109" i="846"/>
  <c r="AN110" i="846"/>
  <c r="P120" i="846"/>
  <c r="AB110" i="846"/>
  <c r="AB109" i="846"/>
  <c r="AB108" i="846"/>
  <c r="AB111" i="846" s="1"/>
  <c r="AJ109" i="846"/>
  <c r="AJ108" i="846"/>
  <c r="AJ111" i="846" s="1"/>
  <c r="AR110" i="846"/>
  <c r="AR109" i="846"/>
  <c r="AR108" i="846"/>
  <c r="AR111" i="846" s="1"/>
  <c r="G103" i="846"/>
  <c r="W103" i="846"/>
  <c r="AI103" i="846"/>
  <c r="AI104" i="846" s="1"/>
  <c r="AQ103" i="846"/>
  <c r="AQ104" i="846" s="1"/>
  <c r="D91" i="846"/>
  <c r="H99" i="846"/>
  <c r="H103" i="846" s="1"/>
  <c r="P99" i="846"/>
  <c r="P103" i="846" s="1"/>
  <c r="V111" i="846"/>
  <c r="Q107" i="846"/>
  <c r="G110" i="846"/>
  <c r="G109" i="846"/>
  <c r="G108" i="846"/>
  <c r="G107" i="846"/>
  <c r="K110" i="846"/>
  <c r="K109" i="846"/>
  <c r="K108" i="846"/>
  <c r="K107" i="846"/>
  <c r="O109" i="846"/>
  <c r="O108" i="846"/>
  <c r="O107" i="846"/>
  <c r="S109" i="846"/>
  <c r="S108" i="846"/>
  <c r="S107" i="846"/>
  <c r="W110" i="846"/>
  <c r="W109" i="846"/>
  <c r="W108" i="846"/>
  <c r="AA110" i="846"/>
  <c r="AA109" i="846"/>
  <c r="AA108" i="846"/>
  <c r="AE109" i="846"/>
  <c r="AE108" i="846"/>
  <c r="AI109" i="846"/>
  <c r="AI108" i="846"/>
  <c r="AM110" i="846"/>
  <c r="AM109" i="846"/>
  <c r="AM108" i="846"/>
  <c r="AQ110" i="846"/>
  <c r="AQ109" i="846"/>
  <c r="AQ108" i="846"/>
  <c r="F93" i="846"/>
  <c r="F101" i="846" s="1"/>
  <c r="J93" i="846"/>
  <c r="J101" i="846" s="1"/>
  <c r="N93" i="846"/>
  <c r="N101" i="846" s="1"/>
  <c r="F99" i="846"/>
  <c r="F103" i="846" s="1"/>
  <c r="J99" i="846"/>
  <c r="J103" i="846" s="1"/>
  <c r="N99" i="846"/>
  <c r="N103" i="846" s="1"/>
  <c r="N111" i="846" s="1"/>
  <c r="Y111" i="846"/>
  <c r="U117" i="846"/>
  <c r="Y117" i="846"/>
  <c r="AC117" i="846"/>
  <c r="AG117" i="846"/>
  <c r="AK117" i="846"/>
  <c r="AO117" i="846"/>
  <c r="J108" i="846"/>
  <c r="R108" i="846"/>
  <c r="Z108" i="846"/>
  <c r="Z111" i="846" s="1"/>
  <c r="AH108" i="846"/>
  <c r="AH111" i="846" s="1"/>
  <c r="AP108" i="846"/>
  <c r="AP111" i="846" s="1"/>
  <c r="J109" i="846"/>
  <c r="R109" i="846"/>
  <c r="Z109" i="846"/>
  <c r="AH109" i="846"/>
  <c r="AP109" i="846"/>
  <c r="AE110" i="846"/>
  <c r="D137" i="846"/>
  <c r="D138" i="846" s="1"/>
  <c r="AJ106" i="845"/>
  <c r="AN106" i="845"/>
  <c r="AN113" i="845"/>
  <c r="I101" i="845"/>
  <c r="I105" i="845" s="1"/>
  <c r="AG113" i="845"/>
  <c r="O95" i="845"/>
  <c r="O103" i="845" s="1"/>
  <c r="K95" i="845"/>
  <c r="K103" i="845" s="1"/>
  <c r="G95" i="845"/>
  <c r="G103" i="845" s="1"/>
  <c r="N95" i="845"/>
  <c r="N103" i="845" s="1"/>
  <c r="J95" i="845"/>
  <c r="J103" i="845" s="1"/>
  <c r="F95" i="845"/>
  <c r="F103" i="845" s="1"/>
  <c r="E110" i="845"/>
  <c r="E111" i="845"/>
  <c r="E109" i="845"/>
  <c r="I109" i="845"/>
  <c r="I112" i="845"/>
  <c r="I110" i="845"/>
  <c r="M111" i="845"/>
  <c r="M110" i="845"/>
  <c r="Q112" i="845"/>
  <c r="Q111" i="845"/>
  <c r="U110" i="845"/>
  <c r="U111" i="845"/>
  <c r="Y112" i="845"/>
  <c r="Y110" i="845"/>
  <c r="AC111" i="845"/>
  <c r="AC110" i="845"/>
  <c r="AG112" i="845"/>
  <c r="AG111" i="845"/>
  <c r="AO112" i="845"/>
  <c r="AO111" i="845"/>
  <c r="AO110" i="845"/>
  <c r="L95" i="845"/>
  <c r="L103" i="845" s="1"/>
  <c r="Q110" i="845"/>
  <c r="Q113" i="845" s="1"/>
  <c r="O101" i="845"/>
  <c r="O105" i="845" s="1"/>
  <c r="K101" i="845"/>
  <c r="K105" i="845" s="1"/>
  <c r="G101" i="845"/>
  <c r="G105" i="845" s="1"/>
  <c r="N101" i="845"/>
  <c r="N105" i="845" s="1"/>
  <c r="J101" i="845"/>
  <c r="J105" i="845" s="1"/>
  <c r="F101" i="845"/>
  <c r="F105" i="845" s="1"/>
  <c r="F112" i="845"/>
  <c r="F111" i="845"/>
  <c r="F110" i="845"/>
  <c r="F109" i="845"/>
  <c r="J112" i="845"/>
  <c r="J111" i="845"/>
  <c r="J110" i="845"/>
  <c r="J109" i="845"/>
  <c r="N112" i="845"/>
  <c r="N111" i="845"/>
  <c r="N110" i="845"/>
  <c r="N109" i="845"/>
  <c r="R112" i="845"/>
  <c r="R111" i="845"/>
  <c r="R110" i="845"/>
  <c r="R113" i="845" s="1"/>
  <c r="V112" i="845"/>
  <c r="V111" i="845"/>
  <c r="V110" i="845"/>
  <c r="Z112" i="845"/>
  <c r="Z111" i="845"/>
  <c r="Z110" i="845"/>
  <c r="AD112" i="845"/>
  <c r="AD111" i="845"/>
  <c r="AD110" i="845"/>
  <c r="AH112" i="845"/>
  <c r="AH111" i="845"/>
  <c r="AH110" i="845"/>
  <c r="AH113" i="845" s="1"/>
  <c r="AL112" i="845"/>
  <c r="AL111" i="845"/>
  <c r="AL110" i="845"/>
  <c r="AP112" i="845"/>
  <c r="AP111" i="845"/>
  <c r="AP110" i="845"/>
  <c r="W106" i="845"/>
  <c r="AA106" i="845"/>
  <c r="AI106" i="845"/>
  <c r="E101" i="845"/>
  <c r="E105" i="845" s="1"/>
  <c r="M101" i="845"/>
  <c r="M105" i="845" s="1"/>
  <c r="W113" i="845"/>
  <c r="AI113" i="845"/>
  <c r="AM113" i="845"/>
  <c r="AB113" i="845"/>
  <c r="AR113" i="845"/>
  <c r="D141" i="845"/>
  <c r="M122" i="845"/>
  <c r="I122" i="845"/>
  <c r="E122" i="845"/>
  <c r="P122" i="845"/>
  <c r="L122" i="845"/>
  <c r="H122" i="845"/>
  <c r="K122" i="845"/>
  <c r="J122" i="845"/>
  <c r="N122" i="845"/>
  <c r="G122" i="845"/>
  <c r="F122" i="845"/>
  <c r="H95" i="845"/>
  <c r="H103" i="845" s="1"/>
  <c r="P95" i="845"/>
  <c r="P103" i="845" s="1"/>
  <c r="H101" i="845"/>
  <c r="H105" i="845" s="1"/>
  <c r="P101" i="845"/>
  <c r="P105" i="845" s="1"/>
  <c r="P113" i="845" s="1"/>
  <c r="I111" i="845"/>
  <c r="AI112" i="845"/>
  <c r="AI111" i="845"/>
  <c r="AM112" i="845"/>
  <c r="AM111" i="845"/>
  <c r="AQ112" i="845"/>
  <c r="AQ111" i="845"/>
  <c r="F97" i="845"/>
  <c r="F104" i="845" s="1"/>
  <c r="J97" i="845"/>
  <c r="J104" i="845" s="1"/>
  <c r="N97" i="845"/>
  <c r="N104" i="845" s="1"/>
  <c r="Q119" i="845"/>
  <c r="U119" i="845"/>
  <c r="Y119" i="845"/>
  <c r="AC119" i="845"/>
  <c r="AG119" i="845"/>
  <c r="AK119" i="845"/>
  <c r="AO119" i="845"/>
  <c r="K109" i="845"/>
  <c r="P109" i="845"/>
  <c r="O110" i="845"/>
  <c r="T110" i="845"/>
  <c r="AE110" i="845"/>
  <c r="AJ110" i="845"/>
  <c r="AJ113" i="845" s="1"/>
  <c r="AJ115" i="845" s="1"/>
  <c r="G111" i="845"/>
  <c r="L111" i="845"/>
  <c r="W111" i="845"/>
  <c r="AB111" i="845"/>
  <c r="AI115" i="845"/>
  <c r="D137" i="845"/>
  <c r="G97" i="845"/>
  <c r="G104" i="845" s="1"/>
  <c r="K97" i="845"/>
  <c r="K104" i="845" s="1"/>
  <c r="G109" i="845"/>
  <c r="L109" i="845"/>
  <c r="K110" i="845"/>
  <c r="AA110" i="845"/>
  <c r="AQ110" i="845"/>
  <c r="S111" i="845"/>
  <c r="AJ111" i="845"/>
  <c r="AR111" i="845"/>
  <c r="A42" i="673"/>
  <c r="A41" i="673"/>
  <c r="A39" i="673"/>
  <c r="A38" i="673"/>
  <c r="A35" i="673"/>
  <c r="A34" i="673"/>
  <c r="A32" i="673"/>
  <c r="A31" i="673"/>
  <c r="A24" i="673"/>
  <c r="H29" i="673"/>
  <c r="H42" i="673"/>
  <c r="H59" i="673"/>
  <c r="F5" i="673"/>
  <c r="H17" i="673"/>
  <c r="F8" i="673"/>
  <c r="H20" i="673"/>
  <c r="H70" i="673"/>
  <c r="H71" i="673"/>
  <c r="H6" i="673"/>
  <c r="F34" i="673"/>
  <c r="F54" i="673"/>
  <c r="F38" i="673"/>
  <c r="H38" i="673"/>
  <c r="F22" i="673"/>
  <c r="F20" i="673"/>
  <c r="F26" i="673"/>
  <c r="F9" i="673"/>
  <c r="H8" i="673"/>
  <c r="H62" i="673"/>
  <c r="H31" i="673"/>
  <c r="H39" i="673"/>
  <c r="H7" i="673"/>
  <c r="H9" i="673"/>
  <c r="H4" i="673"/>
  <c r="H45" i="673"/>
  <c r="H11" i="673"/>
  <c r="H54" i="673"/>
  <c r="F24" i="673"/>
  <c r="H41" i="673"/>
  <c r="F44" i="673"/>
  <c r="F7" i="673"/>
  <c r="H32" i="673"/>
  <c r="F4" i="673"/>
  <c r="H28" i="673"/>
  <c r="H63" i="673"/>
  <c r="H19" i="673"/>
  <c r="F53" i="673"/>
  <c r="F31" i="673"/>
  <c r="H58" i="673"/>
  <c r="F10" i="673"/>
  <c r="H60" i="673"/>
  <c r="F67" i="673"/>
  <c r="F30" i="673"/>
  <c r="F63" i="673"/>
  <c r="F29" i="673"/>
  <c r="F65" i="673"/>
  <c r="F52" i="673"/>
  <c r="H24" i="673"/>
  <c r="F17" i="673"/>
  <c r="H26" i="673"/>
  <c r="F46" i="673"/>
  <c r="H44" i="673"/>
  <c r="H27" i="673"/>
  <c r="H21" i="673"/>
  <c r="H57" i="673"/>
  <c r="F6" i="673"/>
  <c r="H52" i="673"/>
  <c r="H66" i="673"/>
  <c r="F18" i="673"/>
  <c r="F11" i="673"/>
  <c r="H35" i="673"/>
  <c r="F70" i="673"/>
  <c r="F27" i="673"/>
  <c r="F62" i="673"/>
  <c r="F21" i="673"/>
  <c r="F37" i="673"/>
  <c r="H65" i="673"/>
  <c r="F28" i="673"/>
  <c r="H37" i="673"/>
  <c r="H10" i="673"/>
  <c r="F68" i="673"/>
  <c r="H56" i="673"/>
  <c r="F45" i="673"/>
  <c r="H30" i="673"/>
  <c r="H68" i="673"/>
  <c r="H22" i="673"/>
  <c r="F66" i="673"/>
  <c r="F19" i="673"/>
  <c r="H5" i="673"/>
  <c r="H67" i="673"/>
  <c r="F71" i="673"/>
  <c r="H23" i="673"/>
  <c r="F23" i="673"/>
  <c r="H53" i="673"/>
  <c r="H61" i="673"/>
  <c r="H46" i="673"/>
  <c r="H18" i="673"/>
  <c r="V114" i="856" l="1"/>
  <c r="R113" i="856"/>
  <c r="I123" i="902"/>
  <c r="F123" i="902"/>
  <c r="R123" i="902"/>
  <c r="P123" i="902"/>
  <c r="M111" i="902"/>
  <c r="M113" i="902" s="1"/>
  <c r="AN116" i="902"/>
  <c r="AN118" i="902" s="1"/>
  <c r="AN125" i="902" s="1"/>
  <c r="AN126" i="902" s="1"/>
  <c r="AN128" i="902" s="1"/>
  <c r="AQ116" i="902"/>
  <c r="AQ118" i="902" s="1"/>
  <c r="AQ125" i="902" s="1"/>
  <c r="AQ126" i="902" s="1"/>
  <c r="AQ128" i="902" s="1"/>
  <c r="X116" i="902"/>
  <c r="X118" i="902" s="1"/>
  <c r="X125" i="902" s="1"/>
  <c r="X126" i="902" s="1"/>
  <c r="X128" i="902" s="1"/>
  <c r="Z116" i="902"/>
  <c r="Z118" i="902" s="1"/>
  <c r="Z125" i="902" s="1"/>
  <c r="Z126" i="902" s="1"/>
  <c r="Z128" i="902" s="1"/>
  <c r="AP116" i="902"/>
  <c r="AP118" i="902" s="1"/>
  <c r="AP125" i="902" s="1"/>
  <c r="AP126" i="902" s="1"/>
  <c r="AP128" i="902" s="1"/>
  <c r="W116" i="902"/>
  <c r="W118" i="902" s="1"/>
  <c r="W125" i="902" s="1"/>
  <c r="W126" i="902" s="1"/>
  <c r="W128" i="902" s="1"/>
  <c r="AJ116" i="902"/>
  <c r="AJ118" i="902" s="1"/>
  <c r="AJ125" i="902" s="1"/>
  <c r="AJ126" i="902" s="1"/>
  <c r="AJ128" i="902" s="1"/>
  <c r="V113" i="902"/>
  <c r="V116" i="902" s="1"/>
  <c r="V118" i="902" s="1"/>
  <c r="V125" i="902" s="1"/>
  <c r="V126" i="902" s="1"/>
  <c r="V128" i="902" s="1"/>
  <c r="AC116" i="902"/>
  <c r="AC118" i="902" s="1"/>
  <c r="AC125" i="902" s="1"/>
  <c r="AC126" i="902" s="1"/>
  <c r="AC128" i="902" s="1"/>
  <c r="AA113" i="902"/>
  <c r="AA116" i="902" s="1"/>
  <c r="AA118" i="902" s="1"/>
  <c r="AA125" i="902" s="1"/>
  <c r="AA126" i="902" s="1"/>
  <c r="AA128" i="902" s="1"/>
  <c r="AI114" i="902"/>
  <c r="AI116" i="902" s="1"/>
  <c r="AI118" i="902" s="1"/>
  <c r="T113" i="902"/>
  <c r="T116" i="902" s="1"/>
  <c r="T118" i="902" s="1"/>
  <c r="T125" i="902" s="1"/>
  <c r="T126" i="902" s="1"/>
  <c r="T128" i="902" s="1"/>
  <c r="AR116" i="902"/>
  <c r="AR118" i="902" s="1"/>
  <c r="AR125" i="902" s="1"/>
  <c r="AR126" i="902" s="1"/>
  <c r="AR128" i="902" s="1"/>
  <c r="AD113" i="902"/>
  <c r="AD116" i="902" s="1"/>
  <c r="AD118" i="902" s="1"/>
  <c r="AD125" i="902" s="1"/>
  <c r="AD126" i="902" s="1"/>
  <c r="AD128" i="902" s="1"/>
  <c r="AH116" i="902"/>
  <c r="AH118" i="902" s="1"/>
  <c r="AH125" i="902" s="1"/>
  <c r="AH126" i="902" s="1"/>
  <c r="AH128" i="902" s="1"/>
  <c r="AL113" i="902"/>
  <c r="AL116" i="902" s="1"/>
  <c r="AL118" i="902" s="1"/>
  <c r="AL125" i="902" s="1"/>
  <c r="AL126" i="902" s="1"/>
  <c r="AL128" i="902" s="1"/>
  <c r="AB116" i="902"/>
  <c r="AB118" i="902" s="1"/>
  <c r="AB125" i="902" s="1"/>
  <c r="AB126" i="902" s="1"/>
  <c r="AB128" i="902" s="1"/>
  <c r="AO116" i="902"/>
  <c r="AO118" i="902" s="1"/>
  <c r="AO125" i="902" s="1"/>
  <c r="AO126" i="902" s="1"/>
  <c r="M129" i="902"/>
  <c r="AM116" i="902"/>
  <c r="AM118" i="902" s="1"/>
  <c r="J123" i="902"/>
  <c r="AE116" i="902"/>
  <c r="AE118" i="902" s="1"/>
  <c r="AE125" i="902" s="1"/>
  <c r="AE126" i="902" s="1"/>
  <c r="AE128" i="902" s="1"/>
  <c r="K113" i="902"/>
  <c r="Y116" i="902"/>
  <c r="Y118" i="902" s="1"/>
  <c r="Y125" i="902" s="1"/>
  <c r="Y126" i="902" s="1"/>
  <c r="Y128" i="902" s="1"/>
  <c r="H123" i="902"/>
  <c r="L123" i="902"/>
  <c r="P129" i="902"/>
  <c r="P113" i="902"/>
  <c r="P114" i="902"/>
  <c r="N123" i="902"/>
  <c r="M123" i="902"/>
  <c r="E129" i="902"/>
  <c r="E114" i="902"/>
  <c r="E113" i="902"/>
  <c r="O129" i="902"/>
  <c r="O114" i="902"/>
  <c r="O113" i="902"/>
  <c r="R114" i="902"/>
  <c r="R129" i="902"/>
  <c r="R113" i="902"/>
  <c r="Q129" i="902"/>
  <c r="Q114" i="902"/>
  <c r="Q113" i="902"/>
  <c r="L129" i="902"/>
  <c r="L114" i="902"/>
  <c r="L113" i="902"/>
  <c r="U116" i="902"/>
  <c r="U118" i="902" s="1"/>
  <c r="G129" i="902"/>
  <c r="G114" i="902"/>
  <c r="G113" i="902"/>
  <c r="J114" i="902"/>
  <c r="J129" i="902"/>
  <c r="J113" i="902"/>
  <c r="AF125" i="902"/>
  <c r="AF126" i="902" s="1"/>
  <c r="AF128" i="902" s="1"/>
  <c r="S129" i="902"/>
  <c r="S114" i="902"/>
  <c r="S113" i="902"/>
  <c r="F129" i="902"/>
  <c r="F114" i="902"/>
  <c r="F113" i="902"/>
  <c r="K114" i="902"/>
  <c r="E123" i="902"/>
  <c r="H129" i="902"/>
  <c r="H114" i="902"/>
  <c r="H113" i="902"/>
  <c r="I129" i="902"/>
  <c r="I114" i="902"/>
  <c r="I113" i="902"/>
  <c r="N129" i="902"/>
  <c r="N114" i="902"/>
  <c r="N113" i="902"/>
  <c r="AK116" i="902"/>
  <c r="AK118" i="902" s="1"/>
  <c r="AM114" i="896"/>
  <c r="AM113" i="896"/>
  <c r="AM116" i="896" s="1"/>
  <c r="AM118" i="896" s="1"/>
  <c r="AM125" i="896" s="1"/>
  <c r="AM126" i="896" s="1"/>
  <c r="AM128" i="896" s="1"/>
  <c r="AL114" i="848"/>
  <c r="AL113" i="848"/>
  <c r="X114" i="859"/>
  <c r="X113" i="859"/>
  <c r="H106" i="846"/>
  <c r="H117" i="846" s="1"/>
  <c r="H117" i="852"/>
  <c r="L106" i="872"/>
  <c r="L117" i="872" s="1"/>
  <c r="W111" i="890"/>
  <c r="W104" i="890"/>
  <c r="W114" i="890" s="1"/>
  <c r="I104" i="899"/>
  <c r="I106" i="899"/>
  <c r="I117" i="899" s="1"/>
  <c r="E129" i="860"/>
  <c r="AJ104" i="860"/>
  <c r="AJ111" i="860"/>
  <c r="AJ113" i="860" s="1"/>
  <c r="V111" i="887"/>
  <c r="V104" i="887"/>
  <c r="V114" i="887" s="1"/>
  <c r="J117" i="848"/>
  <c r="X114" i="848"/>
  <c r="W113" i="850"/>
  <c r="AK111" i="850"/>
  <c r="AK114" i="850" s="1"/>
  <c r="K104" i="851"/>
  <c r="R106" i="859"/>
  <c r="R104" i="859"/>
  <c r="R129" i="859" s="1"/>
  <c r="R113" i="863"/>
  <c r="R116" i="863" s="1"/>
  <c r="R118" i="863" s="1"/>
  <c r="R125" i="863" s="1"/>
  <c r="R126" i="863" s="1"/>
  <c r="R128" i="863" s="1"/>
  <c r="Z114" i="876"/>
  <c r="Z113" i="876"/>
  <c r="Z116" i="876" s="1"/>
  <c r="Z118" i="876" s="1"/>
  <c r="E106" i="884"/>
  <c r="E117" i="884" s="1"/>
  <c r="E111" i="860"/>
  <c r="E114" i="860" s="1"/>
  <c r="E106" i="860"/>
  <c r="E117" i="860" s="1"/>
  <c r="AL114" i="888"/>
  <c r="N104" i="848"/>
  <c r="AB111" i="849"/>
  <c r="AB114" i="849" s="1"/>
  <c r="I104" i="849"/>
  <c r="AC104" i="849"/>
  <c r="AP111" i="849"/>
  <c r="AP114" i="849" s="1"/>
  <c r="AP116" i="849" s="1"/>
  <c r="AP118" i="849" s="1"/>
  <c r="AO111" i="849"/>
  <c r="AO114" i="849" s="1"/>
  <c r="AB104" i="849"/>
  <c r="AE106" i="849"/>
  <c r="AE117" i="849" s="1"/>
  <c r="T113" i="850"/>
  <c r="Q106" i="850"/>
  <c r="Q117" i="850" s="1"/>
  <c r="K111" i="851"/>
  <c r="AH113" i="851"/>
  <c r="AC114" i="851"/>
  <c r="AI118" i="852"/>
  <c r="AN111" i="856"/>
  <c r="R117" i="856"/>
  <c r="U111" i="857"/>
  <c r="U113" i="857" s="1"/>
  <c r="S111" i="857"/>
  <c r="K111" i="859"/>
  <c r="K106" i="859"/>
  <c r="K117" i="859" s="1"/>
  <c r="W113" i="859"/>
  <c r="T111" i="860"/>
  <c r="T113" i="860" s="1"/>
  <c r="L111" i="860"/>
  <c r="M104" i="860"/>
  <c r="M113" i="860" s="1"/>
  <c r="AQ111" i="863"/>
  <c r="AQ114" i="863" s="1"/>
  <c r="M104" i="864"/>
  <c r="M106" i="864"/>
  <c r="U114" i="872"/>
  <c r="U113" i="872"/>
  <c r="U116" i="872" s="1"/>
  <c r="U118" i="872" s="1"/>
  <c r="N106" i="873"/>
  <c r="I106" i="876"/>
  <c r="I117" i="876" s="1"/>
  <c r="O106" i="876"/>
  <c r="O117" i="876" s="1"/>
  <c r="AA113" i="876"/>
  <c r="F106" i="880"/>
  <c r="F117" i="880" s="1"/>
  <c r="L106" i="881"/>
  <c r="L117" i="881" s="1"/>
  <c r="AH114" i="881"/>
  <c r="AH113" i="881"/>
  <c r="G106" i="883"/>
  <c r="G117" i="883" s="1"/>
  <c r="AA111" i="888"/>
  <c r="AA104" i="888"/>
  <c r="AA114" i="888" s="1"/>
  <c r="AN113" i="895"/>
  <c r="AN116" i="895" s="1"/>
  <c r="AN118" i="895" s="1"/>
  <c r="I111" i="896"/>
  <c r="P111" i="896"/>
  <c r="M106" i="883"/>
  <c r="M117" i="883" s="1"/>
  <c r="G111" i="851"/>
  <c r="AR111" i="851"/>
  <c r="AR113" i="851" s="1"/>
  <c r="AB111" i="851"/>
  <c r="AB113" i="851" s="1"/>
  <c r="E111" i="851"/>
  <c r="E113" i="851" s="1"/>
  <c r="AK104" i="852"/>
  <c r="AK111" i="852"/>
  <c r="AJ113" i="856"/>
  <c r="Z111" i="868"/>
  <c r="AK111" i="879"/>
  <c r="AK104" i="879"/>
  <c r="F104" i="879"/>
  <c r="F129" i="879" s="1"/>
  <c r="AI114" i="880"/>
  <c r="N104" i="896"/>
  <c r="N111" i="896"/>
  <c r="N113" i="896" s="1"/>
  <c r="N106" i="896"/>
  <c r="N117" i="896" s="1"/>
  <c r="L104" i="899"/>
  <c r="P106" i="901"/>
  <c r="P117" i="901" s="1"/>
  <c r="P111" i="901"/>
  <c r="J111" i="896"/>
  <c r="J113" i="896" s="1"/>
  <c r="AO104" i="890"/>
  <c r="AO111" i="890"/>
  <c r="Y111" i="890"/>
  <c r="Y104" i="890"/>
  <c r="Y113" i="890" s="1"/>
  <c r="Q113" i="889"/>
  <c r="Q114" i="889"/>
  <c r="O111" i="872"/>
  <c r="S113" i="865"/>
  <c r="W111" i="846"/>
  <c r="L106" i="846"/>
  <c r="L117" i="846" s="1"/>
  <c r="AA114" i="847"/>
  <c r="N104" i="865"/>
  <c r="N129" i="865" s="1"/>
  <c r="N106" i="865"/>
  <c r="N117" i="865" s="1"/>
  <c r="AL111" i="872"/>
  <c r="AE111" i="884"/>
  <c r="AE104" i="884"/>
  <c r="AE114" i="884" s="1"/>
  <c r="F111" i="863"/>
  <c r="F106" i="863"/>
  <c r="F117" i="863" s="1"/>
  <c r="F104" i="863"/>
  <c r="F113" i="863" s="1"/>
  <c r="O111" i="863"/>
  <c r="V113" i="863"/>
  <c r="T111" i="864"/>
  <c r="T104" i="864"/>
  <c r="T114" i="864" s="1"/>
  <c r="AF113" i="848"/>
  <c r="U111" i="850"/>
  <c r="P106" i="859"/>
  <c r="P117" i="859" s="1"/>
  <c r="O104" i="863"/>
  <c r="O129" i="863" s="1"/>
  <c r="AN113" i="864"/>
  <c r="T113" i="868"/>
  <c r="W113" i="878"/>
  <c r="O106" i="880"/>
  <c r="O117" i="880" s="1"/>
  <c r="AB111" i="885"/>
  <c r="H106" i="899"/>
  <c r="H117" i="899" s="1"/>
  <c r="N104" i="860"/>
  <c r="N129" i="860" s="1"/>
  <c r="N106" i="860"/>
  <c r="N117" i="860" s="1"/>
  <c r="AK113" i="877"/>
  <c r="AD104" i="877"/>
  <c r="AD111" i="877"/>
  <c r="AD114" i="877" s="1"/>
  <c r="AD113" i="880"/>
  <c r="AD116" i="880" s="1"/>
  <c r="AD118" i="880" s="1"/>
  <c r="R111" i="890"/>
  <c r="R104" i="890"/>
  <c r="R114" i="890" s="1"/>
  <c r="M104" i="878"/>
  <c r="M129" i="878" s="1"/>
  <c r="M111" i="878"/>
  <c r="M114" i="878" s="1"/>
  <c r="M106" i="878"/>
  <c r="M117" i="878" s="1"/>
  <c r="Z113" i="846"/>
  <c r="P111" i="846"/>
  <c r="K106" i="846"/>
  <c r="K117" i="846" s="1"/>
  <c r="AF113" i="846"/>
  <c r="AE111" i="847"/>
  <c r="K106" i="847"/>
  <c r="K117" i="847" s="1"/>
  <c r="J113" i="847"/>
  <c r="E106" i="848"/>
  <c r="S106" i="848"/>
  <c r="S117" i="848" s="1"/>
  <c r="AI113" i="849"/>
  <c r="Y111" i="849"/>
  <c r="AN114" i="850"/>
  <c r="AF113" i="851"/>
  <c r="U111" i="855"/>
  <c r="U113" i="855" s="1"/>
  <c r="Z111" i="857"/>
  <c r="AH113" i="859"/>
  <c r="K104" i="859"/>
  <c r="K129" i="859" s="1"/>
  <c r="AQ111" i="860"/>
  <c r="AQ114" i="860" s="1"/>
  <c r="AA111" i="860"/>
  <c r="W111" i="863"/>
  <c r="AK111" i="864"/>
  <c r="AK113" i="864" s="1"/>
  <c r="U111" i="864"/>
  <c r="U113" i="864" s="1"/>
  <c r="X113" i="864"/>
  <c r="AM104" i="865"/>
  <c r="AM113" i="865" s="1"/>
  <c r="AM116" i="865" s="1"/>
  <c r="AM118" i="865" s="1"/>
  <c r="W113" i="865"/>
  <c r="W113" i="868"/>
  <c r="F106" i="872"/>
  <c r="F117" i="872" s="1"/>
  <c r="F111" i="872"/>
  <c r="F113" i="872" s="1"/>
  <c r="Z114" i="879"/>
  <c r="T113" i="881"/>
  <c r="AJ104" i="882"/>
  <c r="E104" i="883"/>
  <c r="AF114" i="883"/>
  <c r="AF113" i="890"/>
  <c r="S106" i="901"/>
  <c r="S117" i="901" s="1"/>
  <c r="AC111" i="847"/>
  <c r="AF111" i="847"/>
  <c r="O111" i="847"/>
  <c r="AD111" i="864"/>
  <c r="AD104" i="864"/>
  <c r="M104" i="868"/>
  <c r="M113" i="868" s="1"/>
  <c r="Z104" i="868"/>
  <c r="Z113" i="868" s="1"/>
  <c r="O106" i="868"/>
  <c r="O117" i="868" s="1"/>
  <c r="X111" i="871"/>
  <c r="X104" i="871"/>
  <c r="AC113" i="872"/>
  <c r="AC116" i="872" s="1"/>
  <c r="AC118" i="872" s="1"/>
  <c r="AJ111" i="894"/>
  <c r="AJ104" i="894"/>
  <c r="AJ113" i="894" s="1"/>
  <c r="M106" i="894"/>
  <c r="M117" i="894" s="1"/>
  <c r="AC104" i="894"/>
  <c r="AC114" i="894" s="1"/>
  <c r="AC111" i="894"/>
  <c r="K104" i="895"/>
  <c r="K111" i="895"/>
  <c r="K113" i="895" s="1"/>
  <c r="M104" i="897"/>
  <c r="M129" i="897" s="1"/>
  <c r="AB114" i="897"/>
  <c r="E104" i="900"/>
  <c r="AC104" i="892"/>
  <c r="AC113" i="892" s="1"/>
  <c r="AC116" i="892" s="1"/>
  <c r="AC118" i="892" s="1"/>
  <c r="AC125" i="892" s="1"/>
  <c r="AC126" i="892" s="1"/>
  <c r="AC128" i="892" s="1"/>
  <c r="AC111" i="892"/>
  <c r="AC114" i="892" s="1"/>
  <c r="V104" i="873"/>
  <c r="V111" i="873"/>
  <c r="V114" i="873" s="1"/>
  <c r="AG104" i="871"/>
  <c r="AG113" i="871" s="1"/>
  <c r="AG116" i="871" s="1"/>
  <c r="AG118" i="871" s="1"/>
  <c r="AG111" i="871"/>
  <c r="AG114" i="871" s="1"/>
  <c r="AI114" i="864"/>
  <c r="P106" i="851"/>
  <c r="P117" i="851" s="1"/>
  <c r="L111" i="852"/>
  <c r="AN111" i="852"/>
  <c r="AN114" i="852" s="1"/>
  <c r="AN116" i="852" s="1"/>
  <c r="AN118" i="852" s="1"/>
  <c r="X111" i="852"/>
  <c r="R106" i="852"/>
  <c r="R117" i="852" s="1"/>
  <c r="X111" i="856"/>
  <c r="X114" i="856" s="1"/>
  <c r="K111" i="856"/>
  <c r="I111" i="856"/>
  <c r="H104" i="857"/>
  <c r="L111" i="857"/>
  <c r="G106" i="857"/>
  <c r="K111" i="860"/>
  <c r="K106" i="860"/>
  <c r="K117" i="860" s="1"/>
  <c r="N111" i="860"/>
  <c r="F113" i="860"/>
  <c r="AB111" i="863"/>
  <c r="L104" i="863"/>
  <c r="M104" i="863"/>
  <c r="M129" i="863" s="1"/>
  <c r="AA111" i="863"/>
  <c r="AA114" i="863" s="1"/>
  <c r="S111" i="864"/>
  <c r="S113" i="864" s="1"/>
  <c r="S111" i="865"/>
  <c r="Y111" i="868"/>
  <c r="Y114" i="868" s="1"/>
  <c r="L104" i="868"/>
  <c r="L129" i="868" s="1"/>
  <c r="F106" i="868"/>
  <c r="AB113" i="872"/>
  <c r="O106" i="872"/>
  <c r="O117" i="872" s="1"/>
  <c r="K117" i="872"/>
  <c r="AJ113" i="872"/>
  <c r="AF111" i="876"/>
  <c r="AF113" i="876" s="1"/>
  <c r="L104" i="876"/>
  <c r="K106" i="877"/>
  <c r="K117" i="877" s="1"/>
  <c r="AA113" i="877"/>
  <c r="M111" i="877"/>
  <c r="I104" i="877"/>
  <c r="I114" i="877" s="1"/>
  <c r="O104" i="877"/>
  <c r="O129" i="877" s="1"/>
  <c r="AG111" i="879"/>
  <c r="Q111" i="879"/>
  <c r="M106" i="879"/>
  <c r="M117" i="879" s="1"/>
  <c r="H104" i="880"/>
  <c r="H114" i="880" s="1"/>
  <c r="E111" i="880"/>
  <c r="AC111" i="881"/>
  <c r="G104" i="881"/>
  <c r="G129" i="881" s="1"/>
  <c r="AL113" i="881"/>
  <c r="AN114" i="882"/>
  <c r="T114" i="882"/>
  <c r="U111" i="883"/>
  <c r="U114" i="883" s="1"/>
  <c r="S111" i="884"/>
  <c r="F106" i="884"/>
  <c r="E106" i="885"/>
  <c r="E117" i="885" s="1"/>
  <c r="Z111" i="887"/>
  <c r="Z114" i="887" s="1"/>
  <c r="AE113" i="887"/>
  <c r="O106" i="888"/>
  <c r="O117" i="888" s="1"/>
  <c r="AK111" i="889"/>
  <c r="AK113" i="889" s="1"/>
  <c r="AL111" i="890"/>
  <c r="AL113" i="890" s="1"/>
  <c r="AN113" i="890"/>
  <c r="G104" i="891"/>
  <c r="AG111" i="891"/>
  <c r="AO113" i="892"/>
  <c r="AR111" i="892"/>
  <c r="AR113" i="892" s="1"/>
  <c r="AD111" i="893"/>
  <c r="AE114" i="893"/>
  <c r="U111" i="895"/>
  <c r="U114" i="895" s="1"/>
  <c r="K104" i="896"/>
  <c r="K129" i="896" s="1"/>
  <c r="Y111" i="899"/>
  <c r="U111" i="900"/>
  <c r="U113" i="900" s="1"/>
  <c r="AI114" i="850"/>
  <c r="Z113" i="850"/>
  <c r="Z111" i="851"/>
  <c r="Z113" i="851" s="1"/>
  <c r="AK113" i="851"/>
  <c r="O106" i="859"/>
  <c r="O117" i="859" s="1"/>
  <c r="G111" i="859"/>
  <c r="AM113" i="860"/>
  <c r="T111" i="871"/>
  <c r="AN113" i="877"/>
  <c r="AG113" i="877"/>
  <c r="AO114" i="878"/>
  <c r="AR114" i="878"/>
  <c r="AD113" i="879"/>
  <c r="Z113" i="884"/>
  <c r="Q111" i="887"/>
  <c r="N104" i="890"/>
  <c r="N113" i="890" s="1"/>
  <c r="Y104" i="893"/>
  <c r="Y111" i="893"/>
  <c r="AA113" i="893"/>
  <c r="X113" i="895"/>
  <c r="M106" i="884"/>
  <c r="M117" i="884" s="1"/>
  <c r="Z111" i="892"/>
  <c r="Z104" i="892"/>
  <c r="T111" i="887"/>
  <c r="T104" i="887"/>
  <c r="AK113" i="896"/>
  <c r="U113" i="896"/>
  <c r="M111" i="890"/>
  <c r="M114" i="890" s="1"/>
  <c r="AK111" i="863"/>
  <c r="AK104" i="863"/>
  <c r="AK114" i="868"/>
  <c r="AK116" i="868" s="1"/>
  <c r="AK118" i="868" s="1"/>
  <c r="AK125" i="868" s="1"/>
  <c r="AK126" i="868" s="1"/>
  <c r="AK128" i="868" s="1"/>
  <c r="N111" i="852"/>
  <c r="AR113" i="852"/>
  <c r="P106" i="852"/>
  <c r="P117" i="852" s="1"/>
  <c r="R111" i="852"/>
  <c r="AE114" i="852"/>
  <c r="AB113" i="852"/>
  <c r="AC111" i="854"/>
  <c r="AP111" i="857"/>
  <c r="AP114" i="857" s="1"/>
  <c r="P117" i="857"/>
  <c r="W111" i="857"/>
  <c r="N104" i="857"/>
  <c r="Y111" i="860"/>
  <c r="Y114" i="863"/>
  <c r="AR111" i="863"/>
  <c r="AR113" i="863" s="1"/>
  <c r="AF111" i="863"/>
  <c r="AM111" i="863"/>
  <c r="AM113" i="863" s="1"/>
  <c r="K106" i="863"/>
  <c r="G106" i="863"/>
  <c r="G117" i="863" s="1"/>
  <c r="E106" i="863"/>
  <c r="E117" i="863" s="1"/>
  <c r="O106" i="864"/>
  <c r="O117" i="864" s="1"/>
  <c r="AG111" i="864"/>
  <c r="AG113" i="864" s="1"/>
  <c r="AG116" i="864" s="1"/>
  <c r="AG118" i="864" s="1"/>
  <c r="Q111" i="864"/>
  <c r="G104" i="864"/>
  <c r="I104" i="864"/>
  <c r="I129" i="864" s="1"/>
  <c r="V114" i="864"/>
  <c r="AK111" i="865"/>
  <c r="U111" i="865"/>
  <c r="M104" i="865"/>
  <c r="AM113" i="868"/>
  <c r="AB113" i="868"/>
  <c r="AR111" i="871"/>
  <c r="AM114" i="871"/>
  <c r="G117" i="871"/>
  <c r="AC111" i="873"/>
  <c r="I111" i="873"/>
  <c r="AJ114" i="873"/>
  <c r="N113" i="873"/>
  <c r="AO111" i="876"/>
  <c r="Y111" i="876"/>
  <c r="G106" i="876"/>
  <c r="G117" i="876" s="1"/>
  <c r="W113" i="876"/>
  <c r="M106" i="877"/>
  <c r="M117" i="877" s="1"/>
  <c r="X113" i="877"/>
  <c r="AM113" i="878"/>
  <c r="F104" i="878"/>
  <c r="F129" i="878" s="1"/>
  <c r="AQ111" i="879"/>
  <c r="K111" i="879"/>
  <c r="N106" i="880"/>
  <c r="N117" i="880" s="1"/>
  <c r="L104" i="880"/>
  <c r="G104" i="880"/>
  <c r="P111" i="881"/>
  <c r="AM113" i="881"/>
  <c r="U113" i="882"/>
  <c r="Z111" i="882"/>
  <c r="U104" i="883"/>
  <c r="AM113" i="884"/>
  <c r="AM116" i="884" s="1"/>
  <c r="AM118" i="884" s="1"/>
  <c r="AI111" i="884"/>
  <c r="R111" i="884"/>
  <c r="R106" i="884"/>
  <c r="R117" i="884" s="1"/>
  <c r="AH111" i="884"/>
  <c r="AH114" i="884" s="1"/>
  <c r="I111" i="884"/>
  <c r="L111" i="885"/>
  <c r="AA111" i="885"/>
  <c r="AR111" i="885"/>
  <c r="AR113" i="885" s="1"/>
  <c r="N106" i="885"/>
  <c r="N117" i="885" s="1"/>
  <c r="K111" i="887"/>
  <c r="M111" i="887"/>
  <c r="K106" i="887"/>
  <c r="K117" i="887" s="1"/>
  <c r="L106" i="889"/>
  <c r="L117" i="889" s="1"/>
  <c r="Z111" i="891"/>
  <c r="Z113" i="891" s="1"/>
  <c r="F111" i="892"/>
  <c r="H106" i="892"/>
  <c r="H117" i="892" s="1"/>
  <c r="J111" i="893"/>
  <c r="V114" i="894"/>
  <c r="F111" i="901"/>
  <c r="Y113" i="846"/>
  <c r="AG113" i="847"/>
  <c r="AH111" i="848"/>
  <c r="Q106" i="848"/>
  <c r="Q117" i="848" s="1"/>
  <c r="Q111" i="851"/>
  <c r="AJ111" i="876"/>
  <c r="AD111" i="876"/>
  <c r="P106" i="876"/>
  <c r="P117" i="876" s="1"/>
  <c r="AJ113" i="877"/>
  <c r="AN111" i="878"/>
  <c r="X111" i="878"/>
  <c r="N106" i="879"/>
  <c r="N117" i="879" s="1"/>
  <c r="Q106" i="884"/>
  <c r="Q117" i="884" s="1"/>
  <c r="AG111" i="888"/>
  <c r="AG104" i="888"/>
  <c r="L104" i="888"/>
  <c r="L114" i="888" s="1"/>
  <c r="AL111" i="889"/>
  <c r="N111" i="890"/>
  <c r="AP111" i="890"/>
  <c r="AP104" i="890"/>
  <c r="AP114" i="890" s="1"/>
  <c r="E111" i="901"/>
  <c r="E113" i="901" s="1"/>
  <c r="E116" i="901" s="1"/>
  <c r="M104" i="900"/>
  <c r="M113" i="900" s="1"/>
  <c r="M116" i="900" s="1"/>
  <c r="M118" i="900" s="1"/>
  <c r="M106" i="900"/>
  <c r="M117" i="900" s="1"/>
  <c r="AP113" i="897"/>
  <c r="Z104" i="897"/>
  <c r="Z113" i="897" s="1"/>
  <c r="Z111" i="897"/>
  <c r="AF111" i="900"/>
  <c r="AF113" i="900" s="1"/>
  <c r="AL104" i="894"/>
  <c r="AL111" i="894"/>
  <c r="AL114" i="894" s="1"/>
  <c r="AR111" i="887"/>
  <c r="AR104" i="887"/>
  <c r="Q111" i="896"/>
  <c r="Q104" i="896"/>
  <c r="Q113" i="896" s="1"/>
  <c r="U111" i="888"/>
  <c r="N111" i="888"/>
  <c r="AF114" i="888"/>
  <c r="G104" i="888"/>
  <c r="K106" i="889"/>
  <c r="K117" i="889" s="1"/>
  <c r="E111" i="890"/>
  <c r="J106" i="890"/>
  <c r="J117" i="890" s="1"/>
  <c r="M106" i="890"/>
  <c r="M117" i="890" s="1"/>
  <c r="AB111" i="890"/>
  <c r="AB113" i="890" s="1"/>
  <c r="Q111" i="891"/>
  <c r="AC113" i="891"/>
  <c r="N111" i="891"/>
  <c r="Y111" i="892"/>
  <c r="Y113" i="892" s="1"/>
  <c r="T111" i="892"/>
  <c r="AE111" i="892"/>
  <c r="X111" i="892"/>
  <c r="X114" i="892" s="1"/>
  <c r="G106" i="893"/>
  <c r="G117" i="893" s="1"/>
  <c r="AN111" i="893"/>
  <c r="AN113" i="893" s="1"/>
  <c r="AI111" i="894"/>
  <c r="AI114" i="894" s="1"/>
  <c r="S111" i="894"/>
  <c r="S113" i="894" s="1"/>
  <c r="I111" i="894"/>
  <c r="E104" i="895"/>
  <c r="G111" i="895"/>
  <c r="L106" i="896"/>
  <c r="L117" i="896" s="1"/>
  <c r="AJ111" i="896"/>
  <c r="O111" i="897"/>
  <c r="G104" i="897"/>
  <c r="AJ111" i="897"/>
  <c r="AJ114" i="897" s="1"/>
  <c r="R113" i="897"/>
  <c r="F106" i="899"/>
  <c r="F117" i="899" s="1"/>
  <c r="K106" i="899"/>
  <c r="K117" i="899" s="1"/>
  <c r="AC113" i="900"/>
  <c r="P117" i="900"/>
  <c r="AB111" i="901"/>
  <c r="K106" i="901"/>
  <c r="L106" i="901"/>
  <c r="L117" i="901" s="1"/>
  <c r="V113" i="901"/>
  <c r="R111" i="901"/>
  <c r="AH114" i="901"/>
  <c r="H113" i="849"/>
  <c r="L111" i="882"/>
  <c r="Q111" i="853"/>
  <c r="AN111" i="853"/>
  <c r="V111" i="854"/>
  <c r="U111" i="846"/>
  <c r="U113" i="846" s="1"/>
  <c r="AD111" i="846"/>
  <c r="N104" i="847"/>
  <c r="N129" i="847" s="1"/>
  <c r="G111" i="847"/>
  <c r="G114" i="847" s="1"/>
  <c r="AD113" i="848"/>
  <c r="I106" i="848"/>
  <c r="I117" i="848" s="1"/>
  <c r="H111" i="849"/>
  <c r="H114" i="849" s="1"/>
  <c r="H116" i="849" s="1"/>
  <c r="M104" i="851"/>
  <c r="M114" i="851" s="1"/>
  <c r="AM111" i="852"/>
  <c r="Z111" i="856"/>
  <c r="Z113" i="856" s="1"/>
  <c r="Z111" i="863"/>
  <c r="Z113" i="863" s="1"/>
  <c r="N104" i="863"/>
  <c r="N113" i="863" s="1"/>
  <c r="AL114" i="863"/>
  <c r="AC111" i="864"/>
  <c r="AH111" i="864"/>
  <c r="AH114" i="864" s="1"/>
  <c r="AP111" i="864"/>
  <c r="AM114" i="864"/>
  <c r="M111" i="868"/>
  <c r="AJ111" i="871"/>
  <c r="O106" i="871"/>
  <c r="O117" i="871" s="1"/>
  <c r="AK113" i="871"/>
  <c r="R114" i="877"/>
  <c r="AL114" i="877"/>
  <c r="V114" i="877"/>
  <c r="T111" i="878"/>
  <c r="AM114" i="880"/>
  <c r="W111" i="880"/>
  <c r="P106" i="889"/>
  <c r="P117" i="889" s="1"/>
  <c r="AD111" i="889"/>
  <c r="AO111" i="901"/>
  <c r="Q111" i="901"/>
  <c r="Q114" i="901" s="1"/>
  <c r="L111" i="887"/>
  <c r="AF113" i="887"/>
  <c r="AI113" i="888"/>
  <c r="AI116" i="888" s="1"/>
  <c r="AI118" i="888" s="1"/>
  <c r="AO114" i="888"/>
  <c r="Y113" i="888"/>
  <c r="Y116" i="888" s="1"/>
  <c r="Y118" i="888" s="1"/>
  <c r="W114" i="888"/>
  <c r="AR111" i="888"/>
  <c r="AB111" i="888"/>
  <c r="AB113" i="888" s="1"/>
  <c r="K104" i="889"/>
  <c r="K113" i="889" s="1"/>
  <c r="H106" i="889"/>
  <c r="V111" i="890"/>
  <c r="AR111" i="890"/>
  <c r="AR113" i="890" s="1"/>
  <c r="AQ111" i="890"/>
  <c r="AA111" i="890"/>
  <c r="R113" i="891"/>
  <c r="AP111" i="891"/>
  <c r="AP113" i="891" s="1"/>
  <c r="K111" i="891"/>
  <c r="S111" i="892"/>
  <c r="AL111" i="892"/>
  <c r="AR111" i="893"/>
  <c r="AR113" i="893" s="1"/>
  <c r="AC111" i="893"/>
  <c r="AC114" i="893" s="1"/>
  <c r="AQ114" i="893"/>
  <c r="AG113" i="894"/>
  <c r="AP114" i="894"/>
  <c r="W111" i="895"/>
  <c r="Y111" i="895"/>
  <c r="Y114" i="895" s="1"/>
  <c r="G111" i="896"/>
  <c r="M111" i="896"/>
  <c r="M114" i="896" s="1"/>
  <c r="AN111" i="896"/>
  <c r="AQ111" i="897"/>
  <c r="AA111" i="897"/>
  <c r="AA113" i="897" s="1"/>
  <c r="AA116" i="897" s="1"/>
  <c r="AA118" i="897" s="1"/>
  <c r="AJ111" i="899"/>
  <c r="T111" i="899"/>
  <c r="AE111" i="900"/>
  <c r="X113" i="900"/>
  <c r="AR111" i="900"/>
  <c r="AR113" i="900" s="1"/>
  <c r="AB111" i="900"/>
  <c r="AB113" i="900" s="1"/>
  <c r="M104" i="882"/>
  <c r="M129" i="882" s="1"/>
  <c r="G111" i="853"/>
  <c r="G113" i="853" s="1"/>
  <c r="G116" i="853" s="1"/>
  <c r="F104" i="856"/>
  <c r="AG111" i="855"/>
  <c r="O106" i="846"/>
  <c r="O117" i="846" s="1"/>
  <c r="AJ114" i="848"/>
  <c r="P111" i="849"/>
  <c r="AO113" i="850"/>
  <c r="Y113" i="850"/>
  <c r="AH111" i="850"/>
  <c r="AH113" i="850" s="1"/>
  <c r="AE114" i="850"/>
  <c r="AE116" i="850" s="1"/>
  <c r="AE118" i="850" s="1"/>
  <c r="I104" i="851"/>
  <c r="AE111" i="852"/>
  <c r="N111" i="863"/>
  <c r="AR111" i="864"/>
  <c r="AR113" i="864" s="1"/>
  <c r="AC111" i="872"/>
  <c r="AC114" i="872" s="1"/>
  <c r="AK113" i="872"/>
  <c r="AQ113" i="872"/>
  <c r="AQ116" i="872" s="1"/>
  <c r="AQ118" i="872" s="1"/>
  <c r="AE114" i="873"/>
  <c r="AR114" i="873"/>
  <c r="AR116" i="873" s="1"/>
  <c r="AR118" i="873" s="1"/>
  <c r="U113" i="877"/>
  <c r="AF113" i="878"/>
  <c r="AL111" i="878"/>
  <c r="O104" i="879"/>
  <c r="AI111" i="880"/>
  <c r="AI113" i="880" s="1"/>
  <c r="AI116" i="880" s="1"/>
  <c r="AI118" i="880" s="1"/>
  <c r="AI125" i="880" s="1"/>
  <c r="AI126" i="880" s="1"/>
  <c r="AI128" i="880" s="1"/>
  <c r="E104" i="880"/>
  <c r="E113" i="880" s="1"/>
  <c r="Y113" i="885"/>
  <c r="AN111" i="887"/>
  <c r="AN114" i="887" s="1"/>
  <c r="AK113" i="887"/>
  <c r="U111" i="887"/>
  <c r="X111" i="887"/>
  <c r="X113" i="887" s="1"/>
  <c r="T111" i="888"/>
  <c r="K111" i="888"/>
  <c r="Z111" i="890"/>
  <c r="R111" i="893"/>
  <c r="R113" i="893" s="1"/>
  <c r="AK111" i="901"/>
  <c r="I111" i="901"/>
  <c r="AR114" i="901"/>
  <c r="G106" i="901"/>
  <c r="G117" i="901" s="1"/>
  <c r="AE113" i="901"/>
  <c r="AR113" i="901"/>
  <c r="E104" i="901"/>
  <c r="AA111" i="901"/>
  <c r="AA113" i="901" s="1"/>
  <c r="N111" i="901"/>
  <c r="N104" i="901"/>
  <c r="AH113" i="901"/>
  <c r="AH116" i="901" s="1"/>
  <c r="AH118" i="901" s="1"/>
  <c r="AH125" i="901" s="1"/>
  <c r="AH126" i="901" s="1"/>
  <c r="AH128" i="901" s="1"/>
  <c r="AF113" i="901"/>
  <c r="O104" i="901"/>
  <c r="O114" i="901" s="1"/>
  <c r="P104" i="901"/>
  <c r="F104" i="901"/>
  <c r="F114" i="901" s="1"/>
  <c r="F116" i="901" s="1"/>
  <c r="F118" i="901" s="1"/>
  <c r="AL113" i="901"/>
  <c r="E106" i="901"/>
  <c r="E117" i="901" s="1"/>
  <c r="AO104" i="901"/>
  <c r="M111" i="901"/>
  <c r="AG111" i="901"/>
  <c r="AG113" i="901" s="1"/>
  <c r="AQ104" i="901"/>
  <c r="AQ113" i="901" s="1"/>
  <c r="AN111" i="901"/>
  <c r="AN113" i="901" s="1"/>
  <c r="K117" i="901"/>
  <c r="F113" i="901"/>
  <c r="U111" i="901"/>
  <c r="U113" i="901" s="1"/>
  <c r="T111" i="901"/>
  <c r="X111" i="901"/>
  <c r="X113" i="901" s="1"/>
  <c r="R113" i="901"/>
  <c r="S104" i="901"/>
  <c r="S114" i="901" s="1"/>
  <c r="Z113" i="901"/>
  <c r="AP114" i="901"/>
  <c r="AK104" i="901"/>
  <c r="AC111" i="901"/>
  <c r="J111" i="900"/>
  <c r="AH111" i="900"/>
  <c r="AH114" i="900" s="1"/>
  <c r="O106" i="900"/>
  <c r="O117" i="900" s="1"/>
  <c r="N106" i="900"/>
  <c r="N117" i="900" s="1"/>
  <c r="I111" i="900"/>
  <c r="Q114" i="900"/>
  <c r="G111" i="900"/>
  <c r="G114" i="900" s="1"/>
  <c r="F106" i="900"/>
  <c r="F117" i="900" s="1"/>
  <c r="AD111" i="900"/>
  <c r="AD113" i="900" s="1"/>
  <c r="E106" i="900"/>
  <c r="E117" i="900" s="1"/>
  <c r="K104" i="900"/>
  <c r="K129" i="900" s="1"/>
  <c r="P104" i="900"/>
  <c r="P129" i="900" s="1"/>
  <c r="H106" i="900"/>
  <c r="H117" i="900" s="1"/>
  <c r="I104" i="900"/>
  <c r="I113" i="900" s="1"/>
  <c r="O111" i="900"/>
  <c r="O114" i="900" s="1"/>
  <c r="R104" i="900"/>
  <c r="R114" i="900" s="1"/>
  <c r="E113" i="900"/>
  <c r="E116" i="900" s="1"/>
  <c r="E118" i="900" s="1"/>
  <c r="AO113" i="900"/>
  <c r="G106" i="900"/>
  <c r="G117" i="900" s="1"/>
  <c r="P111" i="900"/>
  <c r="P114" i="900" s="1"/>
  <c r="AK113" i="900"/>
  <c r="AG114" i="900"/>
  <c r="L111" i="900"/>
  <c r="L106" i="900"/>
  <c r="L117" i="900" s="1"/>
  <c r="Y111" i="900"/>
  <c r="Y113" i="900" s="1"/>
  <c r="G111" i="899"/>
  <c r="G106" i="899"/>
  <c r="G117" i="899" s="1"/>
  <c r="AO111" i="899"/>
  <c r="AO113" i="899" s="1"/>
  <c r="F111" i="899"/>
  <c r="X104" i="899"/>
  <c r="X114" i="899" s="1"/>
  <c r="L111" i="899"/>
  <c r="L113" i="899" s="1"/>
  <c r="Z111" i="899"/>
  <c r="Z113" i="899" s="1"/>
  <c r="M104" i="899"/>
  <c r="M113" i="899" s="1"/>
  <c r="S111" i="899"/>
  <c r="AL111" i="899"/>
  <c r="R117" i="899"/>
  <c r="AD111" i="899"/>
  <c r="AD113" i="899" s="1"/>
  <c r="AH111" i="899"/>
  <c r="N104" i="899"/>
  <c r="P106" i="899"/>
  <c r="P117" i="899" s="1"/>
  <c r="N106" i="899"/>
  <c r="N117" i="899" s="1"/>
  <c r="AF111" i="899"/>
  <c r="AF113" i="899" s="1"/>
  <c r="S104" i="899"/>
  <c r="S114" i="899" s="1"/>
  <c r="AM113" i="897"/>
  <c r="AM114" i="897"/>
  <c r="AC111" i="897"/>
  <c r="E104" i="897"/>
  <c r="E111" i="897"/>
  <c r="E113" i="897" s="1"/>
  <c r="K106" i="897"/>
  <c r="K117" i="897" s="1"/>
  <c r="AL114" i="897"/>
  <c r="V114" i="897"/>
  <c r="AR111" i="897"/>
  <c r="AR113" i="897" s="1"/>
  <c r="H104" i="897"/>
  <c r="H129" i="897" s="1"/>
  <c r="AO104" i="897"/>
  <c r="I111" i="897"/>
  <c r="I106" i="897"/>
  <c r="I117" i="897" s="1"/>
  <c r="L111" i="897"/>
  <c r="J111" i="897"/>
  <c r="O104" i="897"/>
  <c r="AH114" i="897"/>
  <c r="R114" i="897"/>
  <c r="R116" i="897" s="1"/>
  <c r="R118" i="897" s="1"/>
  <c r="R125" i="897" s="1"/>
  <c r="R126" i="897" s="1"/>
  <c r="R128" i="897" s="1"/>
  <c r="T111" i="897"/>
  <c r="AG111" i="897"/>
  <c r="AG113" i="897" s="1"/>
  <c r="E106" i="897"/>
  <c r="AQ114" i="896"/>
  <c r="AA113" i="896"/>
  <c r="G104" i="896"/>
  <c r="G113" i="896" s="1"/>
  <c r="AF114" i="896"/>
  <c r="AF116" i="896" s="1"/>
  <c r="AF118" i="896" s="1"/>
  <c r="AF125" i="896" s="1"/>
  <c r="AF126" i="896" s="1"/>
  <c r="AF128" i="896" s="1"/>
  <c r="O117" i="896"/>
  <c r="K111" i="896"/>
  <c r="AL113" i="896"/>
  <c r="S111" i="896"/>
  <c r="S114" i="896" s="1"/>
  <c r="AI111" i="896"/>
  <c r="AR113" i="896"/>
  <c r="AC114" i="896"/>
  <c r="AN113" i="896"/>
  <c r="X113" i="896"/>
  <c r="J106" i="896"/>
  <c r="J117" i="896" s="1"/>
  <c r="AH104" i="896"/>
  <c r="AH113" i="896" s="1"/>
  <c r="L111" i="896"/>
  <c r="AB114" i="896"/>
  <c r="AG113" i="896"/>
  <c r="AJ113" i="896"/>
  <c r="M104" i="896"/>
  <c r="M106" i="896"/>
  <c r="M117" i="896" s="1"/>
  <c r="F111" i="896"/>
  <c r="H106" i="896"/>
  <c r="H117" i="896" s="1"/>
  <c r="E106" i="896"/>
  <c r="E117" i="896" s="1"/>
  <c r="AC113" i="896"/>
  <c r="AE111" i="896"/>
  <c r="AE114" i="896" s="1"/>
  <c r="AL111" i="896"/>
  <c r="AL114" i="896" s="1"/>
  <c r="V111" i="896"/>
  <c r="V113" i="896" s="1"/>
  <c r="Z104" i="896"/>
  <c r="Q113" i="895"/>
  <c r="J111" i="895"/>
  <c r="J113" i="895" s="1"/>
  <c r="X114" i="895"/>
  <c r="X116" i="895" s="1"/>
  <c r="X118" i="895" s="1"/>
  <c r="X125" i="895" s="1"/>
  <c r="X126" i="895" s="1"/>
  <c r="X128" i="895" s="1"/>
  <c r="H104" i="895"/>
  <c r="H129" i="895" s="1"/>
  <c r="AK111" i="895"/>
  <c r="M111" i="895"/>
  <c r="M113" i="895" s="1"/>
  <c r="AA111" i="895"/>
  <c r="AA113" i="895" s="1"/>
  <c r="AF114" i="895"/>
  <c r="P114" i="895"/>
  <c r="P116" i="895" s="1"/>
  <c r="P118" i="895" s="1"/>
  <c r="Q114" i="895"/>
  <c r="AP111" i="895"/>
  <c r="AP113" i="895" s="1"/>
  <c r="Z111" i="895"/>
  <c r="Z114" i="895" s="1"/>
  <c r="AG111" i="895"/>
  <c r="G104" i="895"/>
  <c r="G113" i="895" s="1"/>
  <c r="R113" i="895"/>
  <c r="AM111" i="895"/>
  <c r="AM114" i="895" s="1"/>
  <c r="AI113" i="894"/>
  <c r="T114" i="894"/>
  <c r="T116" i="894" s="1"/>
  <c r="T118" i="894" s="1"/>
  <c r="T125" i="894" s="1"/>
  <c r="T126" i="894" s="1"/>
  <c r="T128" i="894" s="1"/>
  <c r="Q104" i="894"/>
  <c r="Q113" i="894" s="1"/>
  <c r="AM113" i="894"/>
  <c r="AR113" i="894"/>
  <c r="AR116" i="894" s="1"/>
  <c r="AR118" i="894" s="1"/>
  <c r="L111" i="894"/>
  <c r="AO111" i="894"/>
  <c r="AO113" i="894" s="1"/>
  <c r="H111" i="894"/>
  <c r="W113" i="894"/>
  <c r="AK111" i="894"/>
  <c r="V113" i="894"/>
  <c r="K106" i="894"/>
  <c r="K117" i="894" s="1"/>
  <c r="AE111" i="894"/>
  <c r="AE113" i="894" s="1"/>
  <c r="E111" i="894"/>
  <c r="F111" i="894"/>
  <c r="V114" i="893"/>
  <c r="K106" i="893"/>
  <c r="K117" i="893" s="1"/>
  <c r="T113" i="893"/>
  <c r="AO111" i="893"/>
  <c r="AP104" i="893"/>
  <c r="Z104" i="893"/>
  <c r="AL111" i="893"/>
  <c r="I106" i="893"/>
  <c r="I117" i="893" s="1"/>
  <c r="U111" i="893"/>
  <c r="U113" i="893" s="1"/>
  <c r="AK111" i="893"/>
  <c r="P111" i="893"/>
  <c r="E111" i="893"/>
  <c r="G104" i="893"/>
  <c r="G129" i="893" s="1"/>
  <c r="X113" i="893"/>
  <c r="W113" i="893"/>
  <c r="W116" i="893" s="1"/>
  <c r="W118" i="893" s="1"/>
  <c r="O104" i="893"/>
  <c r="O129" i="893" s="1"/>
  <c r="M106" i="893"/>
  <c r="M117" i="893" s="1"/>
  <c r="N111" i="893"/>
  <c r="AH111" i="893"/>
  <c r="AH113" i="893" s="1"/>
  <c r="E106" i="892"/>
  <c r="E117" i="892" s="1"/>
  <c r="AI111" i="892"/>
  <c r="AI113" i="892" s="1"/>
  <c r="AM111" i="892"/>
  <c r="G111" i="892"/>
  <c r="N104" i="892"/>
  <c r="N129" i="892" s="1"/>
  <c r="AB113" i="892"/>
  <c r="AB116" i="892" s="1"/>
  <c r="AB118" i="892" s="1"/>
  <c r="AF104" i="892"/>
  <c r="AF113" i="892" s="1"/>
  <c r="Q111" i="892"/>
  <c r="Q113" i="892" s="1"/>
  <c r="K111" i="892"/>
  <c r="H111" i="892"/>
  <c r="J104" i="892"/>
  <c r="J129" i="892" s="1"/>
  <c r="AI114" i="891"/>
  <c r="AI113" i="891"/>
  <c r="AD114" i="891"/>
  <c r="AD116" i="891" s="1"/>
  <c r="AD118" i="891" s="1"/>
  <c r="AD125" i="891" s="1"/>
  <c r="AD126" i="891" s="1"/>
  <c r="AD128" i="891" s="1"/>
  <c r="O106" i="891"/>
  <c r="O117" i="891" s="1"/>
  <c r="AG113" i="891"/>
  <c r="U113" i="891"/>
  <c r="AJ111" i="891"/>
  <c r="AJ114" i="891" s="1"/>
  <c r="AH113" i="891"/>
  <c r="AB111" i="891"/>
  <c r="AB113" i="891" s="1"/>
  <c r="E106" i="891"/>
  <c r="E117" i="891" s="1"/>
  <c r="M104" i="891"/>
  <c r="W111" i="891"/>
  <c r="P104" i="891"/>
  <c r="P129" i="891" s="1"/>
  <c r="J104" i="890"/>
  <c r="U113" i="890"/>
  <c r="U116" i="890" s="1"/>
  <c r="U118" i="890" s="1"/>
  <c r="AP113" i="890"/>
  <c r="AP116" i="890" s="1"/>
  <c r="AP118" i="890" s="1"/>
  <c r="P106" i="890"/>
  <c r="P117" i="890" s="1"/>
  <c r="Z104" i="890"/>
  <c r="AJ113" i="890"/>
  <c r="AK113" i="890"/>
  <c r="AK116" i="890" s="1"/>
  <c r="AK118" i="890" s="1"/>
  <c r="AK125" i="890" s="1"/>
  <c r="AK126" i="890" s="1"/>
  <c r="AK128" i="890" s="1"/>
  <c r="O111" i="890"/>
  <c r="O114" i="890" s="1"/>
  <c r="M104" i="890"/>
  <c r="AI111" i="890"/>
  <c r="S111" i="890"/>
  <c r="I106" i="890"/>
  <c r="I117" i="890" s="1"/>
  <c r="R113" i="890"/>
  <c r="R116" i="890" s="1"/>
  <c r="R118" i="890" s="1"/>
  <c r="AM104" i="890"/>
  <c r="T113" i="890"/>
  <c r="T116" i="890" s="1"/>
  <c r="T118" i="890" s="1"/>
  <c r="Y114" i="890"/>
  <c r="Y116" i="890" s="1"/>
  <c r="Y118" i="890" s="1"/>
  <c r="AH104" i="890"/>
  <c r="AE114" i="889"/>
  <c r="AE113" i="889"/>
  <c r="AE116" i="889" s="1"/>
  <c r="AE118" i="889" s="1"/>
  <c r="AA113" i="889"/>
  <c r="AA114" i="889"/>
  <c r="AG114" i="889"/>
  <c r="AD114" i="889"/>
  <c r="AD116" i="889" s="1"/>
  <c r="AD118" i="889" s="1"/>
  <c r="M106" i="889"/>
  <c r="M117" i="889" s="1"/>
  <c r="Q116" i="889"/>
  <c r="Q118" i="889" s="1"/>
  <c r="AD104" i="889"/>
  <c r="AD113" i="889" s="1"/>
  <c r="AF111" i="889"/>
  <c r="P104" i="889"/>
  <c r="P129" i="889" s="1"/>
  <c r="E106" i="889"/>
  <c r="E117" i="889" s="1"/>
  <c r="AG113" i="889"/>
  <c r="AG116" i="889" s="1"/>
  <c r="AG118" i="889" s="1"/>
  <c r="AL104" i="889"/>
  <c r="AL114" i="889" s="1"/>
  <c r="AM111" i="889"/>
  <c r="F104" i="889"/>
  <c r="AJ111" i="889"/>
  <c r="T111" i="889"/>
  <c r="O104" i="889"/>
  <c r="AP113" i="889"/>
  <c r="AH111" i="889"/>
  <c r="AH113" i="889" s="1"/>
  <c r="U114" i="889"/>
  <c r="U116" i="889" s="1"/>
  <c r="U118" i="889" s="1"/>
  <c r="U125" i="889" s="1"/>
  <c r="U126" i="889" s="1"/>
  <c r="U128" i="889" s="1"/>
  <c r="G104" i="889"/>
  <c r="I104" i="889"/>
  <c r="V111" i="889"/>
  <c r="V113" i="889" s="1"/>
  <c r="AR114" i="888"/>
  <c r="AR113" i="888"/>
  <c r="AH111" i="888"/>
  <c r="AH113" i="888" s="1"/>
  <c r="F106" i="888"/>
  <c r="F117" i="888" s="1"/>
  <c r="S104" i="888"/>
  <c r="AD111" i="888"/>
  <c r="AD114" i="888" s="1"/>
  <c r="I104" i="888"/>
  <c r="I129" i="888" s="1"/>
  <c r="F111" i="888"/>
  <c r="T104" i="888"/>
  <c r="T113" i="888" s="1"/>
  <c r="AQ104" i="888"/>
  <c r="L106" i="888"/>
  <c r="L117" i="888" s="1"/>
  <c r="K104" i="888"/>
  <c r="K113" i="888" s="1"/>
  <c r="AJ111" i="888"/>
  <c r="AJ113" i="888" s="1"/>
  <c r="X113" i="888"/>
  <c r="AE104" i="888"/>
  <c r="AL113" i="888"/>
  <c r="AL116" i="888" s="1"/>
  <c r="AL118" i="888" s="1"/>
  <c r="R111" i="888"/>
  <c r="R114" i="888" s="1"/>
  <c r="P111" i="888"/>
  <c r="Y114" i="888"/>
  <c r="AK111" i="888"/>
  <c r="AK113" i="888" s="1"/>
  <c r="Q111" i="888"/>
  <c r="Q113" i="888" s="1"/>
  <c r="Q116" i="888" s="1"/>
  <c r="Q118" i="888" s="1"/>
  <c r="AM113" i="888"/>
  <c r="H106" i="888"/>
  <c r="H117" i="888" s="1"/>
  <c r="AG114" i="887"/>
  <c r="AG113" i="887"/>
  <c r="AK114" i="887"/>
  <c r="AK116" i="887" s="1"/>
  <c r="AK118" i="887" s="1"/>
  <c r="AH111" i="887"/>
  <c r="AH113" i="887" s="1"/>
  <c r="O106" i="887"/>
  <c r="O117" i="887" s="1"/>
  <c r="AD111" i="887"/>
  <c r="U104" i="887"/>
  <c r="U113" i="887" s="1"/>
  <c r="AM113" i="887"/>
  <c r="W113" i="887"/>
  <c r="S113" i="887"/>
  <c r="E104" i="887"/>
  <c r="E114" i="887" s="1"/>
  <c r="X104" i="887"/>
  <c r="Q104" i="887"/>
  <c r="Q113" i="887" s="1"/>
  <c r="O111" i="887"/>
  <c r="R111" i="887"/>
  <c r="G104" i="887"/>
  <c r="G129" i="887" s="1"/>
  <c r="I104" i="887"/>
  <c r="AF114" i="887"/>
  <c r="AF116" i="887" s="1"/>
  <c r="AF118" i="887" s="1"/>
  <c r="AF125" i="887" s="1"/>
  <c r="AF126" i="887" s="1"/>
  <c r="AF128" i="887" s="1"/>
  <c r="AL111" i="887"/>
  <c r="AL113" i="887" s="1"/>
  <c r="AD104" i="887"/>
  <c r="T114" i="885"/>
  <c r="T116" i="885" s="1"/>
  <c r="T118" i="885" s="1"/>
  <c r="T113" i="885"/>
  <c r="S111" i="885"/>
  <c r="N111" i="885"/>
  <c r="AJ111" i="885"/>
  <c r="AJ114" i="885" s="1"/>
  <c r="Z111" i="885"/>
  <c r="M113" i="885"/>
  <c r="R113" i="885"/>
  <c r="R116" i="885" s="1"/>
  <c r="R118" i="885" s="1"/>
  <c r="X111" i="885"/>
  <c r="X114" i="885" s="1"/>
  <c r="AH114" i="885"/>
  <c r="AI111" i="885"/>
  <c r="AN113" i="885"/>
  <c r="AN116" i="885" s="1"/>
  <c r="AN118" i="885" s="1"/>
  <c r="I106" i="885"/>
  <c r="I117" i="885" s="1"/>
  <c r="P111" i="885"/>
  <c r="AG111" i="885"/>
  <c r="AG113" i="885" s="1"/>
  <c r="J111" i="885"/>
  <c r="F104" i="885"/>
  <c r="F113" i="885" s="1"/>
  <c r="V114" i="885"/>
  <c r="AA104" i="885"/>
  <c r="AA114" i="885" s="1"/>
  <c r="AR114" i="884"/>
  <c r="AR116" i="884" s="1"/>
  <c r="AR118" i="884" s="1"/>
  <c r="AR125" i="884" s="1"/>
  <c r="AR126" i="884" s="1"/>
  <c r="AR128" i="884" s="1"/>
  <c r="AP114" i="884"/>
  <c r="AP113" i="884"/>
  <c r="AP116" i="884" s="1"/>
  <c r="AP118" i="884" s="1"/>
  <c r="Z114" i="884"/>
  <c r="AC111" i="884"/>
  <c r="AC113" i="884" s="1"/>
  <c r="S106" i="884"/>
  <c r="S117" i="884" s="1"/>
  <c r="AN111" i="884"/>
  <c r="AN113" i="884" s="1"/>
  <c r="AK111" i="884"/>
  <c r="H106" i="884"/>
  <c r="H117" i="884" s="1"/>
  <c r="V111" i="884"/>
  <c r="V113" i="884" s="1"/>
  <c r="K111" i="884"/>
  <c r="K106" i="884"/>
  <c r="K117" i="884" s="1"/>
  <c r="AI104" i="884"/>
  <c r="T111" i="884"/>
  <c r="T113" i="884" s="1"/>
  <c r="M111" i="884"/>
  <c r="X111" i="884"/>
  <c r="X113" i="884" s="1"/>
  <c r="L104" i="884"/>
  <c r="E111" i="884"/>
  <c r="O106" i="884"/>
  <c r="O117" i="884" s="1"/>
  <c r="AQ111" i="884"/>
  <c r="AQ113" i="884" s="1"/>
  <c r="AA111" i="884"/>
  <c r="AA114" i="884" s="1"/>
  <c r="J111" i="884"/>
  <c r="Q111" i="884"/>
  <c r="Q104" i="883"/>
  <c r="S111" i="883"/>
  <c r="S113" i="883" s="1"/>
  <c r="AO111" i="883"/>
  <c r="AB111" i="883"/>
  <c r="AB113" i="883" s="1"/>
  <c r="H111" i="883"/>
  <c r="S106" i="883"/>
  <c r="S117" i="883" s="1"/>
  <c r="F111" i="883"/>
  <c r="F106" i="883"/>
  <c r="F117" i="883" s="1"/>
  <c r="AR111" i="883"/>
  <c r="AR114" i="883" s="1"/>
  <c r="X111" i="883"/>
  <c r="X114" i="883" s="1"/>
  <c r="L106" i="883"/>
  <c r="L117" i="883" s="1"/>
  <c r="Q106" i="883"/>
  <c r="Q117" i="883" s="1"/>
  <c r="AP113" i="883"/>
  <c r="Y111" i="883"/>
  <c r="AO104" i="883"/>
  <c r="AN111" i="883"/>
  <c r="AN114" i="883" s="1"/>
  <c r="AJ114" i="882"/>
  <c r="AE111" i="882"/>
  <c r="AE113" i="882" s="1"/>
  <c r="V114" i="882"/>
  <c r="E111" i="882"/>
  <c r="E114" i="882" s="1"/>
  <c r="Z114" i="882"/>
  <c r="Q104" i="882"/>
  <c r="AR111" i="882"/>
  <c r="AR113" i="882" s="1"/>
  <c r="AQ111" i="882"/>
  <c r="AQ113" i="882" s="1"/>
  <c r="AA111" i="882"/>
  <c r="G104" i="882"/>
  <c r="G114" i="882" s="1"/>
  <c r="P111" i="882"/>
  <c r="AC111" i="882"/>
  <c r="AC113" i="882" s="1"/>
  <c r="M106" i="882"/>
  <c r="AP111" i="882"/>
  <c r="AP114" i="882" s="1"/>
  <c r="AK113" i="882"/>
  <c r="P104" i="882"/>
  <c r="AD113" i="881"/>
  <c r="I104" i="881"/>
  <c r="I129" i="881" s="1"/>
  <c r="R113" i="881"/>
  <c r="R116" i="881" s="1"/>
  <c r="R118" i="881" s="1"/>
  <c r="R125" i="881" s="1"/>
  <c r="R126" i="881" s="1"/>
  <c r="R128" i="881" s="1"/>
  <c r="O104" i="881"/>
  <c r="AA113" i="881"/>
  <c r="AB113" i="881"/>
  <c r="W113" i="881"/>
  <c r="V114" i="881"/>
  <c r="V116" i="881" s="1"/>
  <c r="V118" i="881" s="1"/>
  <c r="AK113" i="881"/>
  <c r="AK116" i="881" s="1"/>
  <c r="AK118" i="881" s="1"/>
  <c r="J113" i="881"/>
  <c r="L111" i="881"/>
  <c r="H104" i="881"/>
  <c r="AI113" i="881"/>
  <c r="M104" i="881"/>
  <c r="J106" i="881"/>
  <c r="J117" i="881" s="1"/>
  <c r="J111" i="881"/>
  <c r="AF113" i="880"/>
  <c r="AM113" i="880"/>
  <c r="AM116" i="880" s="1"/>
  <c r="AM118" i="880" s="1"/>
  <c r="Q111" i="880"/>
  <c r="Q113" i="880" s="1"/>
  <c r="W104" i="880"/>
  <c r="W114" i="880" s="1"/>
  <c r="J106" i="880"/>
  <c r="J117" i="880" s="1"/>
  <c r="AP111" i="880"/>
  <c r="AP114" i="880" s="1"/>
  <c r="AN111" i="880"/>
  <c r="AN113" i="880" s="1"/>
  <c r="X113" i="880"/>
  <c r="U111" i="880"/>
  <c r="O104" i="880"/>
  <c r="O129" i="880" s="1"/>
  <c r="I111" i="880"/>
  <c r="S111" i="880"/>
  <c r="S113" i="880" s="1"/>
  <c r="AA104" i="880"/>
  <c r="AQ104" i="880"/>
  <c r="AC114" i="879"/>
  <c r="AC113" i="879"/>
  <c r="AC116" i="879" s="1"/>
  <c r="AC118" i="879" s="1"/>
  <c r="AC125" i="879" s="1"/>
  <c r="AC126" i="879" s="1"/>
  <c r="E111" i="879"/>
  <c r="N111" i="879"/>
  <c r="N113" i="879" s="1"/>
  <c r="M111" i="879"/>
  <c r="P106" i="879"/>
  <c r="P117" i="879" s="1"/>
  <c r="AH111" i="879"/>
  <c r="AF111" i="879"/>
  <c r="AF114" i="879" s="1"/>
  <c r="AL111" i="879"/>
  <c r="AL113" i="879" s="1"/>
  <c r="N104" i="879"/>
  <c r="AP113" i="879"/>
  <c r="AP116" i="879" s="1"/>
  <c r="AP118" i="879" s="1"/>
  <c r="L111" i="879"/>
  <c r="L106" i="879"/>
  <c r="L117" i="879" s="1"/>
  <c r="K104" i="879"/>
  <c r="K113" i="879" s="1"/>
  <c r="R111" i="879"/>
  <c r="V111" i="879"/>
  <c r="V113" i="879" s="1"/>
  <c r="AO111" i="879"/>
  <c r="AO113" i="879" s="1"/>
  <c r="Y111" i="879"/>
  <c r="AD114" i="879"/>
  <c r="F106" i="879"/>
  <c r="F117" i="879" s="1"/>
  <c r="AR104" i="879"/>
  <c r="AE114" i="878"/>
  <c r="AE113" i="878"/>
  <c r="X113" i="878"/>
  <c r="X116" i="878" s="1"/>
  <c r="X118" i="878" s="1"/>
  <c r="X125" i="878" s="1"/>
  <c r="X126" i="878" s="1"/>
  <c r="X128" i="878" s="1"/>
  <c r="AF114" i="878"/>
  <c r="AF116" i="878" s="1"/>
  <c r="AF118" i="878" s="1"/>
  <c r="X104" i="878"/>
  <c r="X114" i="878" s="1"/>
  <c r="F106" i="878"/>
  <c r="F117" i="878" s="1"/>
  <c r="AR113" i="878"/>
  <c r="T104" i="878"/>
  <c r="T113" i="878" s="1"/>
  <c r="AI111" i="878"/>
  <c r="K106" i="878"/>
  <c r="K117" i="878" s="1"/>
  <c r="O111" i="878"/>
  <c r="V111" i="878"/>
  <c r="V113" i="878" s="1"/>
  <c r="P111" i="878"/>
  <c r="U111" i="878"/>
  <c r="U113" i="878" s="1"/>
  <c r="AL104" i="878"/>
  <c r="AK113" i="878"/>
  <c r="AN104" i="878"/>
  <c r="AN113" i="878" s="1"/>
  <c r="AQ111" i="878"/>
  <c r="Y111" i="878"/>
  <c r="Y113" i="878" s="1"/>
  <c r="I104" i="878"/>
  <c r="I129" i="878" s="1"/>
  <c r="Q113" i="878"/>
  <c r="L104" i="878"/>
  <c r="G111" i="878"/>
  <c r="O106" i="878"/>
  <c r="O117" i="878" s="1"/>
  <c r="AJ111" i="878"/>
  <c r="J104" i="878"/>
  <c r="J114" i="878" s="1"/>
  <c r="AH113" i="877"/>
  <c r="AC113" i="877"/>
  <c r="R113" i="877"/>
  <c r="R116" i="877" s="1"/>
  <c r="R118" i="877" s="1"/>
  <c r="AQ111" i="877"/>
  <c r="AQ113" i="877" s="1"/>
  <c r="O111" i="877"/>
  <c r="Z111" i="877"/>
  <c r="Z114" i="877" s="1"/>
  <c r="T111" i="877"/>
  <c r="T113" i="877" s="1"/>
  <c r="E106" i="877"/>
  <c r="E117" i="877" s="1"/>
  <c r="U114" i="877"/>
  <c r="AE111" i="877"/>
  <c r="AE113" i="877" s="1"/>
  <c r="F111" i="877"/>
  <c r="AF111" i="877"/>
  <c r="AF114" i="877" s="1"/>
  <c r="AG114" i="877"/>
  <c r="H104" i="877"/>
  <c r="AP111" i="877"/>
  <c r="AP114" i="877" s="1"/>
  <c r="AK114" i="877"/>
  <c r="AK116" i="877" s="1"/>
  <c r="AK118" i="877" s="1"/>
  <c r="Q111" i="877"/>
  <c r="Q114" i="877" s="1"/>
  <c r="AI111" i="877"/>
  <c r="AI113" i="877" s="1"/>
  <c r="S113" i="877"/>
  <c r="S114" i="876"/>
  <c r="S113" i="876"/>
  <c r="E104" i="876"/>
  <c r="L106" i="876"/>
  <c r="E106" i="876"/>
  <c r="E117" i="876" s="1"/>
  <c r="AJ104" i="876"/>
  <c r="AJ113" i="876" s="1"/>
  <c r="F106" i="876"/>
  <c r="F117" i="876" s="1"/>
  <c r="R111" i="876"/>
  <c r="R113" i="876" s="1"/>
  <c r="T113" i="876"/>
  <c r="AI113" i="876"/>
  <c r="AM113" i="876"/>
  <c r="AM116" i="876" s="1"/>
  <c r="AM118" i="876" s="1"/>
  <c r="AP104" i="876"/>
  <c r="AH111" i="876"/>
  <c r="AH113" i="876" s="1"/>
  <c r="AE111" i="876"/>
  <c r="AE113" i="876" s="1"/>
  <c r="V104" i="876"/>
  <c r="V114" i="876" s="1"/>
  <c r="N106" i="876"/>
  <c r="N117" i="876" s="1"/>
  <c r="AH114" i="873"/>
  <c r="AH113" i="873"/>
  <c r="AE113" i="873"/>
  <c r="G104" i="873"/>
  <c r="G113" i="873" s="1"/>
  <c r="V113" i="873"/>
  <c r="AJ113" i="873"/>
  <c r="AG111" i="873"/>
  <c r="Z113" i="873"/>
  <c r="Z116" i="873" s="1"/>
  <c r="Z118" i="873" s="1"/>
  <c r="H106" i="873"/>
  <c r="H117" i="873" s="1"/>
  <c r="AN114" i="873"/>
  <c r="AN116" i="873" s="1"/>
  <c r="AN118" i="873" s="1"/>
  <c r="AN125" i="873" s="1"/>
  <c r="AN126" i="873" s="1"/>
  <c r="AN128" i="873" s="1"/>
  <c r="K106" i="873"/>
  <c r="K117" i="873" s="1"/>
  <c r="AG104" i="873"/>
  <c r="AG113" i="873" s="1"/>
  <c r="AP113" i="873"/>
  <c r="N117" i="873"/>
  <c r="J111" i="873"/>
  <c r="L104" i="873"/>
  <c r="L114" i="873" s="1"/>
  <c r="AB113" i="873"/>
  <c r="AB116" i="873" s="1"/>
  <c r="AB118" i="873" s="1"/>
  <c r="AB125" i="873" s="1"/>
  <c r="AB126" i="873" s="1"/>
  <c r="AB128" i="873" s="1"/>
  <c r="L111" i="873"/>
  <c r="J104" i="873"/>
  <c r="J114" i="873" s="1"/>
  <c r="AM113" i="873"/>
  <c r="T111" i="873"/>
  <c r="T114" i="873" s="1"/>
  <c r="M104" i="873"/>
  <c r="M129" i="873" s="1"/>
  <c r="N129" i="872"/>
  <c r="N113" i="872"/>
  <c r="N116" i="872" s="1"/>
  <c r="AI113" i="872"/>
  <c r="AI114" i="872"/>
  <c r="AE113" i="872"/>
  <c r="AQ114" i="872"/>
  <c r="AM113" i="872"/>
  <c r="N114" i="872"/>
  <c r="Q111" i="872"/>
  <c r="Q113" i="872" s="1"/>
  <c r="R114" i="872"/>
  <c r="AK114" i="872"/>
  <c r="R111" i="872"/>
  <c r="R113" i="872" s="1"/>
  <c r="AE114" i="871"/>
  <c r="AE116" i="871" s="1"/>
  <c r="AE118" i="871" s="1"/>
  <c r="AE113" i="871"/>
  <c r="Q114" i="871"/>
  <c r="Q116" i="871" s="1"/>
  <c r="Q118" i="871" s="1"/>
  <c r="Q125" i="871" s="1"/>
  <c r="Q126" i="871" s="1"/>
  <c r="Q128" i="871" s="1"/>
  <c r="AJ114" i="871"/>
  <c r="G104" i="871"/>
  <c r="G113" i="871" s="1"/>
  <c r="H111" i="871"/>
  <c r="AC111" i="871"/>
  <c r="AC114" i="871" s="1"/>
  <c r="AB113" i="871"/>
  <c r="L111" i="871"/>
  <c r="L114" i="871" s="1"/>
  <c r="AK114" i="871"/>
  <c r="P104" i="871"/>
  <c r="P129" i="871" s="1"/>
  <c r="J117" i="871"/>
  <c r="AN111" i="871"/>
  <c r="AN113" i="871" s="1"/>
  <c r="H104" i="871"/>
  <c r="O104" i="871"/>
  <c r="O129" i="871" s="1"/>
  <c r="T104" i="871"/>
  <c r="S114" i="868"/>
  <c r="S113" i="868"/>
  <c r="F117" i="868"/>
  <c r="AE111" i="868"/>
  <c r="AE113" i="868" s="1"/>
  <c r="AH114" i="868"/>
  <c r="E104" i="868"/>
  <c r="AL111" i="868"/>
  <c r="V111" i="868"/>
  <c r="V113" i="868" s="1"/>
  <c r="V116" i="868" s="1"/>
  <c r="V118" i="868" s="1"/>
  <c r="AQ111" i="868"/>
  <c r="AQ114" i="868" s="1"/>
  <c r="AC116" i="868"/>
  <c r="AC118" i="868" s="1"/>
  <c r="J104" i="868"/>
  <c r="J129" i="868" s="1"/>
  <c r="R114" i="868"/>
  <c r="K106" i="868"/>
  <c r="AR113" i="868"/>
  <c r="X113" i="868"/>
  <c r="AD111" i="868"/>
  <c r="AD114" i="868" s="1"/>
  <c r="N106" i="868"/>
  <c r="N117" i="868" s="1"/>
  <c r="AI114" i="868"/>
  <c r="AI116" i="868" s="1"/>
  <c r="AI118" i="868" s="1"/>
  <c r="U114" i="868"/>
  <c r="U116" i="868" s="1"/>
  <c r="U118" i="868" s="1"/>
  <c r="AA114" i="865"/>
  <c r="AQ113" i="865"/>
  <c r="AF111" i="865"/>
  <c r="AP113" i="865"/>
  <c r="V113" i="865"/>
  <c r="G111" i="865"/>
  <c r="AF104" i="865"/>
  <c r="AA113" i="865"/>
  <c r="AG111" i="865"/>
  <c r="AG114" i="865" s="1"/>
  <c r="Q111" i="865"/>
  <c r="Q113" i="865" s="1"/>
  <c r="T111" i="865"/>
  <c r="T114" i="865" s="1"/>
  <c r="P104" i="865"/>
  <c r="P113" i="865" s="1"/>
  <c r="H111" i="865"/>
  <c r="E111" i="865"/>
  <c r="K111" i="865"/>
  <c r="AR104" i="865"/>
  <c r="AB104" i="865"/>
  <c r="M111" i="865"/>
  <c r="M113" i="865" s="1"/>
  <c r="F106" i="865"/>
  <c r="F117" i="865" s="1"/>
  <c r="AH113" i="865"/>
  <c r="L111" i="865"/>
  <c r="O111" i="865"/>
  <c r="O113" i="865" s="1"/>
  <c r="X104" i="865"/>
  <c r="AN111" i="865"/>
  <c r="AN113" i="865" s="1"/>
  <c r="AI116" i="864"/>
  <c r="AI118" i="864" s="1"/>
  <c r="AI125" i="864" s="1"/>
  <c r="AI126" i="864" s="1"/>
  <c r="AI128" i="864" s="1"/>
  <c r="V113" i="864"/>
  <c r="V116" i="864" s="1"/>
  <c r="V118" i="864" s="1"/>
  <c r="AB113" i="864"/>
  <c r="AB116" i="864" s="1"/>
  <c r="AB118" i="864" s="1"/>
  <c r="AH113" i="864"/>
  <c r="R113" i="864"/>
  <c r="R116" i="864" s="1"/>
  <c r="R118" i="864" s="1"/>
  <c r="R125" i="864" s="1"/>
  <c r="R126" i="864" s="1"/>
  <c r="R128" i="864" s="1"/>
  <c r="AC104" i="864"/>
  <c r="AC114" i="864" s="1"/>
  <c r="K111" i="864"/>
  <c r="AR104" i="864"/>
  <c r="E106" i="864"/>
  <c r="E117" i="864" s="1"/>
  <c r="AL113" i="864"/>
  <c r="AL116" i="864" s="1"/>
  <c r="AL118" i="864" s="1"/>
  <c r="AL125" i="864" s="1"/>
  <c r="AL126" i="864" s="1"/>
  <c r="AM113" i="864"/>
  <c r="AM116" i="864" s="1"/>
  <c r="AM118" i="864" s="1"/>
  <c r="AO111" i="864"/>
  <c r="Y111" i="864"/>
  <c r="T113" i="864"/>
  <c r="T116" i="864" s="1"/>
  <c r="T118" i="864" s="1"/>
  <c r="T125" i="864" s="1"/>
  <c r="T126" i="864" s="1"/>
  <c r="T128" i="864" s="1"/>
  <c r="O111" i="864"/>
  <c r="AN114" i="864"/>
  <c r="AN116" i="864" s="1"/>
  <c r="AN118" i="864" s="1"/>
  <c r="AN125" i="864" s="1"/>
  <c r="AN126" i="864" s="1"/>
  <c r="AN128" i="864" s="1"/>
  <c r="AP104" i="864"/>
  <c r="Z104" i="864"/>
  <c r="AJ104" i="864"/>
  <c r="M106" i="863"/>
  <c r="M117" i="863" s="1"/>
  <c r="X111" i="863"/>
  <c r="X113" i="863" s="1"/>
  <c r="L111" i="863"/>
  <c r="L113" i="863" s="1"/>
  <c r="AL113" i="863"/>
  <c r="AL116" i="863" s="1"/>
  <c r="AL118" i="863" s="1"/>
  <c r="Q113" i="863"/>
  <c r="K104" i="863"/>
  <c r="K113" i="863" s="1"/>
  <c r="AN111" i="863"/>
  <c r="AN114" i="863" s="1"/>
  <c r="N106" i="863"/>
  <c r="N117" i="863" s="1"/>
  <c r="O106" i="863"/>
  <c r="J106" i="863"/>
  <c r="J117" i="863" s="1"/>
  <c r="AJ111" i="863"/>
  <c r="AJ113" i="863" s="1"/>
  <c r="E104" i="863"/>
  <c r="AI111" i="863"/>
  <c r="AI114" i="863" s="1"/>
  <c r="W113" i="863"/>
  <c r="AE111" i="863"/>
  <c r="AE114" i="863" s="1"/>
  <c r="AM114" i="860"/>
  <c r="AM116" i="860" s="1"/>
  <c r="AM118" i="860" s="1"/>
  <c r="O106" i="860"/>
  <c r="O117" i="860" s="1"/>
  <c r="J104" i="860"/>
  <c r="J113" i="860" s="1"/>
  <c r="H104" i="860"/>
  <c r="H113" i="860" s="1"/>
  <c r="AO111" i="860"/>
  <c r="AC104" i="860"/>
  <c r="AC114" i="860" s="1"/>
  <c r="AI111" i="860"/>
  <c r="AI114" i="860" s="1"/>
  <c r="AA114" i="860"/>
  <c r="I104" i="860"/>
  <c r="L106" i="860"/>
  <c r="L117" i="860" s="1"/>
  <c r="G104" i="860"/>
  <c r="G129" i="860" s="1"/>
  <c r="AP113" i="860"/>
  <c r="E113" i="860"/>
  <c r="AG111" i="860"/>
  <c r="AO104" i="860"/>
  <c r="AK114" i="860"/>
  <c r="AK116" i="860" s="1"/>
  <c r="AK118" i="860" s="1"/>
  <c r="Y114" i="859"/>
  <c r="Y116" i="859" s="1"/>
  <c r="Y118" i="859" s="1"/>
  <c r="Y113" i="859"/>
  <c r="U113" i="859"/>
  <c r="R111" i="859"/>
  <c r="R114" i="859" s="1"/>
  <c r="F106" i="859"/>
  <c r="F117" i="859" s="1"/>
  <c r="AQ111" i="859"/>
  <c r="AR111" i="859"/>
  <c r="AN111" i="859"/>
  <c r="AA104" i="859"/>
  <c r="AA114" i="859" s="1"/>
  <c r="AK114" i="859"/>
  <c r="Z111" i="859"/>
  <c r="Z113" i="859" s="1"/>
  <c r="AD104" i="859"/>
  <c r="G104" i="859"/>
  <c r="G129" i="859" s="1"/>
  <c r="S111" i="859"/>
  <c r="Q104" i="859"/>
  <c r="Q129" i="859" s="1"/>
  <c r="F111" i="859"/>
  <c r="E117" i="859"/>
  <c r="E104" i="859"/>
  <c r="AL113" i="859"/>
  <c r="V113" i="859"/>
  <c r="AM114" i="859"/>
  <c r="H106" i="859"/>
  <c r="H117" i="859" s="1"/>
  <c r="Z114" i="857"/>
  <c r="Z113" i="857"/>
  <c r="Z116" i="857" s="1"/>
  <c r="Z118" i="857" s="1"/>
  <c r="H106" i="857"/>
  <c r="H117" i="857" s="1"/>
  <c r="V111" i="857"/>
  <c r="V114" i="857" s="1"/>
  <c r="G117" i="857"/>
  <c r="N111" i="857"/>
  <c r="F106" i="857"/>
  <c r="F117" i="857" s="1"/>
  <c r="AH111" i="857"/>
  <c r="AH114" i="857" s="1"/>
  <c r="Q111" i="857"/>
  <c r="K111" i="857"/>
  <c r="AK111" i="857"/>
  <c r="AK113" i="857" s="1"/>
  <c r="E104" i="857"/>
  <c r="E129" i="857" s="1"/>
  <c r="AL111" i="857"/>
  <c r="M111" i="857"/>
  <c r="AE111" i="857"/>
  <c r="AE113" i="857" s="1"/>
  <c r="AJ111" i="857"/>
  <c r="AJ114" i="857" s="1"/>
  <c r="T111" i="857"/>
  <c r="T114" i="857" s="1"/>
  <c r="Q104" i="857"/>
  <c r="Q129" i="857" s="1"/>
  <c r="Z114" i="856"/>
  <c r="Z116" i="856" s="1"/>
  <c r="Z118" i="856" s="1"/>
  <c r="Z125" i="856" s="1"/>
  <c r="Z126" i="856" s="1"/>
  <c r="Z128" i="856" s="1"/>
  <c r="M104" i="856"/>
  <c r="AE111" i="856"/>
  <c r="T111" i="856"/>
  <c r="AB113" i="856"/>
  <c r="AF114" i="856"/>
  <c r="AO111" i="856"/>
  <c r="Y111" i="856"/>
  <c r="AK111" i="856"/>
  <c r="AD113" i="856"/>
  <c r="I117" i="856"/>
  <c r="AR113" i="856"/>
  <c r="P104" i="856"/>
  <c r="P114" i="856" s="1"/>
  <c r="AP114" i="856"/>
  <c r="G111" i="855"/>
  <c r="AN111" i="855"/>
  <c r="L111" i="855"/>
  <c r="AP111" i="855"/>
  <c r="AP114" i="855" s="1"/>
  <c r="N111" i="855"/>
  <c r="S113" i="855"/>
  <c r="AR111" i="855"/>
  <c r="H111" i="855"/>
  <c r="AM113" i="855"/>
  <c r="Q117" i="855"/>
  <c r="Y111" i="855"/>
  <c r="Y113" i="855" s="1"/>
  <c r="AH111" i="855"/>
  <c r="AH114" i="855" s="1"/>
  <c r="F117" i="855"/>
  <c r="AD111" i="855"/>
  <c r="AD113" i="855" s="1"/>
  <c r="Y111" i="854"/>
  <c r="Y113" i="854" s="1"/>
  <c r="AA111" i="854"/>
  <c r="AA113" i="854" s="1"/>
  <c r="AA116" i="854" s="1"/>
  <c r="AA118" i="854" s="1"/>
  <c r="O117" i="854"/>
  <c r="F111" i="854"/>
  <c r="AB111" i="854"/>
  <c r="AB114" i="854" s="1"/>
  <c r="AL114" i="854"/>
  <c r="AP111" i="854"/>
  <c r="U111" i="854"/>
  <c r="U114" i="854" s="1"/>
  <c r="AR111" i="854"/>
  <c r="AR113" i="854" s="1"/>
  <c r="AP104" i="854"/>
  <c r="AI111" i="854"/>
  <c r="AD113" i="854"/>
  <c r="AO111" i="853"/>
  <c r="S111" i="853"/>
  <c r="I111" i="853"/>
  <c r="I113" i="853" s="1"/>
  <c r="AN104" i="853"/>
  <c r="AM111" i="853"/>
  <c r="AM113" i="853" s="1"/>
  <c r="AI111" i="853"/>
  <c r="AI113" i="853" s="1"/>
  <c r="E106" i="853"/>
  <c r="E117" i="853" s="1"/>
  <c r="AH111" i="853"/>
  <c r="AH114" i="853" s="1"/>
  <c r="K111" i="853"/>
  <c r="R111" i="853"/>
  <c r="AR111" i="853"/>
  <c r="AA104" i="852"/>
  <c r="Y113" i="852"/>
  <c r="AQ111" i="852"/>
  <c r="F111" i="852"/>
  <c r="E111" i="852"/>
  <c r="AQ104" i="852"/>
  <c r="AQ113" i="852" s="1"/>
  <c r="AF113" i="852"/>
  <c r="AF116" i="852" s="1"/>
  <c r="AF118" i="852" s="1"/>
  <c r="T111" i="852"/>
  <c r="T113" i="852" s="1"/>
  <c r="Z113" i="852"/>
  <c r="AO113" i="852"/>
  <c r="AN113" i="852"/>
  <c r="X113" i="852"/>
  <c r="AJ113" i="852"/>
  <c r="AK114" i="852"/>
  <c r="W111" i="852"/>
  <c r="AE113" i="852"/>
  <c r="Q106" i="852"/>
  <c r="Q117" i="852" s="1"/>
  <c r="AM104" i="852"/>
  <c r="W104" i="852"/>
  <c r="AP113" i="851"/>
  <c r="AP116" i="851" s="1"/>
  <c r="AP118" i="851" s="1"/>
  <c r="AM114" i="851"/>
  <c r="AM116" i="851" s="1"/>
  <c r="AM118" i="851" s="1"/>
  <c r="AM125" i="851" s="1"/>
  <c r="AM126" i="851" s="1"/>
  <c r="AM128" i="851" s="1"/>
  <c r="AA111" i="851"/>
  <c r="AA114" i="851" s="1"/>
  <c r="E106" i="851"/>
  <c r="E117" i="851" s="1"/>
  <c r="R111" i="851"/>
  <c r="S117" i="851"/>
  <c r="O117" i="851"/>
  <c r="H106" i="851"/>
  <c r="H117" i="851" s="1"/>
  <c r="N104" i="851"/>
  <c r="N129" i="851" s="1"/>
  <c r="P104" i="851"/>
  <c r="P129" i="851" s="1"/>
  <c r="AC113" i="851"/>
  <c r="G104" i="851"/>
  <c r="AL113" i="851"/>
  <c r="V111" i="851"/>
  <c r="V113" i="851" s="1"/>
  <c r="W111" i="851"/>
  <c r="W113" i="851" s="1"/>
  <c r="AK114" i="851"/>
  <c r="AO113" i="851"/>
  <c r="AO116" i="851" s="1"/>
  <c r="AO118" i="851" s="1"/>
  <c r="AO125" i="851" s="1"/>
  <c r="AO126" i="851" s="1"/>
  <c r="AO128" i="851" s="1"/>
  <c r="N111" i="851"/>
  <c r="N114" i="851" s="1"/>
  <c r="AQ111" i="851"/>
  <c r="AQ114" i="851" s="1"/>
  <c r="S111" i="851"/>
  <c r="AN111" i="851"/>
  <c r="AN113" i="851" s="1"/>
  <c r="X111" i="851"/>
  <c r="X113" i="851" s="1"/>
  <c r="P111" i="851"/>
  <c r="M106" i="851"/>
  <c r="M117" i="851" s="1"/>
  <c r="AG114" i="851"/>
  <c r="I111" i="851"/>
  <c r="I113" i="851" s="1"/>
  <c r="L106" i="851"/>
  <c r="L117" i="851" s="1"/>
  <c r="Z116" i="850"/>
  <c r="Z118" i="850" s="1"/>
  <c r="Z125" i="850" s="1"/>
  <c r="Z126" i="850" s="1"/>
  <c r="Z128" i="850" s="1"/>
  <c r="AK113" i="850"/>
  <c r="U113" i="850"/>
  <c r="U114" i="850"/>
  <c r="AR113" i="850"/>
  <c r="AI113" i="850"/>
  <c r="AI116" i="850" s="1"/>
  <c r="AI118" i="850" s="1"/>
  <c r="AI125" i="850" s="1"/>
  <c r="AI126" i="850" s="1"/>
  <c r="AI128" i="850" s="1"/>
  <c r="P106" i="850"/>
  <c r="P117" i="850" s="1"/>
  <c r="AJ111" i="850"/>
  <c r="AJ113" i="850" s="1"/>
  <c r="AP113" i="850"/>
  <c r="AP116" i="850" s="1"/>
  <c r="AP118" i="850" s="1"/>
  <c r="AP125" i="850" s="1"/>
  <c r="AP126" i="850" s="1"/>
  <c r="AP128" i="850" s="1"/>
  <c r="R111" i="850"/>
  <c r="AE113" i="850"/>
  <c r="E111" i="850"/>
  <c r="G111" i="850"/>
  <c r="AO114" i="850"/>
  <c r="G106" i="850"/>
  <c r="G117" i="850" s="1"/>
  <c r="N111" i="850"/>
  <c r="AA113" i="850"/>
  <c r="Y114" i="850"/>
  <c r="Y116" i="850" s="1"/>
  <c r="Y118" i="850" s="1"/>
  <c r="Z114" i="850"/>
  <c r="AQ113" i="850"/>
  <c r="AM111" i="850"/>
  <c r="AM113" i="850" s="1"/>
  <c r="AG111" i="850"/>
  <c r="AG114" i="850" s="1"/>
  <c r="AF111" i="849"/>
  <c r="AF104" i="849"/>
  <c r="AF114" i="849" s="1"/>
  <c r="AF106" i="849"/>
  <c r="AF117" i="849" s="1"/>
  <c r="AJ113" i="849"/>
  <c r="T104" i="849"/>
  <c r="H106" i="849"/>
  <c r="H117" i="849" s="1"/>
  <c r="X104" i="849"/>
  <c r="T111" i="849"/>
  <c r="O106" i="849"/>
  <c r="O117" i="849" s="1"/>
  <c r="Q111" i="849"/>
  <c r="M104" i="849"/>
  <c r="M129" i="849" s="1"/>
  <c r="L104" i="849"/>
  <c r="AN104" i="849"/>
  <c r="AN114" i="849" s="1"/>
  <c r="AM111" i="849"/>
  <c r="AM113" i="849" s="1"/>
  <c r="R106" i="849"/>
  <c r="L111" i="849"/>
  <c r="AQ111" i="849"/>
  <c r="AQ113" i="849" s="1"/>
  <c r="U111" i="849"/>
  <c r="R111" i="849"/>
  <c r="AH111" i="849"/>
  <c r="S111" i="849"/>
  <c r="AK111" i="849"/>
  <c r="AK113" i="849" s="1"/>
  <c r="P106" i="849"/>
  <c r="P117" i="849" s="1"/>
  <c r="AM113" i="848"/>
  <c r="AM114" i="848"/>
  <c r="V113" i="848"/>
  <c r="V114" i="848"/>
  <c r="Z113" i="848"/>
  <c r="Z114" i="848"/>
  <c r="AP114" i="848"/>
  <c r="AP116" i="848" s="1"/>
  <c r="AP118" i="848" s="1"/>
  <c r="AH104" i="848"/>
  <c r="AH113" i="848" s="1"/>
  <c r="AE104" i="848"/>
  <c r="AE113" i="848" s="1"/>
  <c r="F104" i="848"/>
  <c r="F114" i="848" s="1"/>
  <c r="AJ113" i="848"/>
  <c r="W114" i="848"/>
  <c r="AR114" i="848"/>
  <c r="H106" i="848"/>
  <c r="H117" i="848" s="1"/>
  <c r="AB104" i="848"/>
  <c r="AB113" i="848" s="1"/>
  <c r="AD114" i="848"/>
  <c r="W116" i="848"/>
  <c r="W118" i="848" s="1"/>
  <c r="W125" i="848" s="1"/>
  <c r="W126" i="848" s="1"/>
  <c r="W128" i="848" s="1"/>
  <c r="AL116" i="848"/>
  <c r="AL118" i="848" s="1"/>
  <c r="AL125" i="848" s="1"/>
  <c r="AL126" i="848" s="1"/>
  <c r="AL128" i="848" s="1"/>
  <c r="R106" i="848"/>
  <c r="R117" i="848" s="1"/>
  <c r="X116" i="848"/>
  <c r="X118" i="848" s="1"/>
  <c r="P104" i="848"/>
  <c r="P129" i="848" s="1"/>
  <c r="H111" i="848"/>
  <c r="Y113" i="847"/>
  <c r="U114" i="847"/>
  <c r="U113" i="847"/>
  <c r="U116" i="847" s="1"/>
  <c r="U118" i="847" s="1"/>
  <c r="AR114" i="847"/>
  <c r="AK104" i="847"/>
  <c r="Z111" i="847"/>
  <c r="I106" i="847"/>
  <c r="I117" i="847" s="1"/>
  <c r="AF104" i="847"/>
  <c r="AF114" i="847" s="1"/>
  <c r="Q111" i="847"/>
  <c r="L111" i="847"/>
  <c r="H106" i="847"/>
  <c r="H117" i="847" s="1"/>
  <c r="W113" i="847"/>
  <c r="AP111" i="847"/>
  <c r="AQ114" i="847"/>
  <c r="F104" i="847"/>
  <c r="F129" i="847" s="1"/>
  <c r="F111" i="847"/>
  <c r="G104" i="847"/>
  <c r="P104" i="847"/>
  <c r="G106" i="847"/>
  <c r="G117" i="847" s="1"/>
  <c r="V114" i="846"/>
  <c r="V116" i="846" s="1"/>
  <c r="V118" i="846" s="1"/>
  <c r="H104" i="846"/>
  <c r="T113" i="846"/>
  <c r="U114" i="846"/>
  <c r="U116" i="846" s="1"/>
  <c r="U118" i="846" s="1"/>
  <c r="F111" i="846"/>
  <c r="S106" i="846"/>
  <c r="S117" i="846" s="1"/>
  <c r="G111" i="846"/>
  <c r="K104" i="846"/>
  <c r="K129" i="846" s="1"/>
  <c r="E106" i="846"/>
  <c r="E117" i="846" s="1"/>
  <c r="G104" i="846"/>
  <c r="AD104" i="846"/>
  <c r="L111" i="846"/>
  <c r="AM111" i="846"/>
  <c r="P106" i="846"/>
  <c r="P117" i="846" s="1"/>
  <c r="AK114" i="846"/>
  <c r="AK116" i="846" s="1"/>
  <c r="AK118" i="846" s="1"/>
  <c r="Y114" i="846"/>
  <c r="I111" i="846"/>
  <c r="O104" i="846"/>
  <c r="AC104" i="846"/>
  <c r="W116" i="845"/>
  <c r="AF106" i="845"/>
  <c r="M108" i="845"/>
  <c r="M119" i="845" s="1"/>
  <c r="AE113" i="845"/>
  <c r="AE115" i="845" s="1"/>
  <c r="M113" i="845"/>
  <c r="AL113" i="845"/>
  <c r="J108" i="845"/>
  <c r="J119" i="845" s="1"/>
  <c r="H106" i="845"/>
  <c r="H115" i="845" s="1"/>
  <c r="L113" i="845"/>
  <c r="G108" i="845"/>
  <c r="S113" i="845"/>
  <c r="S115" i="845" s="1"/>
  <c r="Y113" i="845"/>
  <c r="Y116" i="845" s="1"/>
  <c r="AC113" i="845"/>
  <c r="AD113" i="845"/>
  <c r="AA113" i="845"/>
  <c r="AA115" i="845" s="1"/>
  <c r="H108" i="845"/>
  <c r="H119" i="845" s="1"/>
  <c r="AL115" i="845"/>
  <c r="H113" i="845"/>
  <c r="V113" i="845"/>
  <c r="V115" i="845" s="1"/>
  <c r="U113" i="845"/>
  <c r="U116" i="845" s="1"/>
  <c r="AM116" i="845"/>
  <c r="Q116" i="845"/>
  <c r="L108" i="845"/>
  <c r="L119" i="845" s="1"/>
  <c r="N113" i="845"/>
  <c r="O106" i="845"/>
  <c r="O131" i="845" s="1"/>
  <c r="AD106" i="845"/>
  <c r="AD115" i="845" s="1"/>
  <c r="T113" i="845"/>
  <c r="T115" i="845" s="1"/>
  <c r="AP113" i="845"/>
  <c r="AP115" i="845" s="1"/>
  <c r="Z113" i="845"/>
  <c r="Z115" i="845" s="1"/>
  <c r="AO113" i="845"/>
  <c r="AO116" i="845" s="1"/>
  <c r="AG116" i="845"/>
  <c r="AC106" i="845"/>
  <c r="F108" i="845"/>
  <c r="F119" i="845" s="1"/>
  <c r="L106" i="845"/>
  <c r="L115" i="845" s="1"/>
  <c r="AQ113" i="845"/>
  <c r="AQ115" i="845" s="1"/>
  <c r="N108" i="845"/>
  <c r="N119" i="845" s="1"/>
  <c r="P106" i="845"/>
  <c r="P115" i="845" s="1"/>
  <c r="F113" i="845"/>
  <c r="G106" i="845"/>
  <c r="G131" i="845" s="1"/>
  <c r="I113" i="845"/>
  <c r="AK106" i="845"/>
  <c r="G53" i="673"/>
  <c r="G71" i="673"/>
  <c r="G70" i="673"/>
  <c r="G63" i="673"/>
  <c r="G62" i="673"/>
  <c r="G68" i="673"/>
  <c r="G66" i="673"/>
  <c r="G52" i="673"/>
  <c r="G65" i="673"/>
  <c r="G67" i="673"/>
  <c r="G17" i="673"/>
  <c r="G44" i="673"/>
  <c r="G22" i="673"/>
  <c r="G23" i="673"/>
  <c r="G29" i="673"/>
  <c r="G20" i="673"/>
  <c r="G31" i="673"/>
  <c r="G45" i="673"/>
  <c r="G38" i="673"/>
  <c r="G34" i="673"/>
  <c r="G26" i="673"/>
  <c r="G46" i="673"/>
  <c r="G19" i="673"/>
  <c r="G24" i="673"/>
  <c r="G27" i="673"/>
  <c r="G10" i="673"/>
  <c r="G11" i="673"/>
  <c r="G9" i="673"/>
  <c r="G8" i="673"/>
  <c r="G7" i="673"/>
  <c r="G4" i="673"/>
  <c r="AD114" i="855"/>
  <c r="AG113" i="855"/>
  <c r="J111" i="855"/>
  <c r="AG104" i="855"/>
  <c r="AG114" i="855" s="1"/>
  <c r="R111" i="855"/>
  <c r="M104" i="855"/>
  <c r="AL111" i="855"/>
  <c r="AL113" i="855" s="1"/>
  <c r="N117" i="855"/>
  <c r="V111" i="855"/>
  <c r="X111" i="855"/>
  <c r="Z111" i="855"/>
  <c r="Z114" i="855" s="1"/>
  <c r="F111" i="855"/>
  <c r="AB111" i="855"/>
  <c r="V104" i="855"/>
  <c r="AO111" i="855"/>
  <c r="AO114" i="855" s="1"/>
  <c r="E117" i="855"/>
  <c r="O111" i="855"/>
  <c r="AK111" i="855"/>
  <c r="AK113" i="855" s="1"/>
  <c r="P104" i="855"/>
  <c r="I106" i="855"/>
  <c r="I117" i="855" s="1"/>
  <c r="AM114" i="856"/>
  <c r="F111" i="856"/>
  <c r="S111" i="856"/>
  <c r="AH113" i="856"/>
  <c r="AH116" i="856" s="1"/>
  <c r="AH118" i="856" s="1"/>
  <c r="AH125" i="856" s="1"/>
  <c r="AH126" i="856" s="1"/>
  <c r="AH128" i="856" s="1"/>
  <c r="AQ111" i="856"/>
  <c r="E104" i="856"/>
  <c r="AA111" i="856"/>
  <c r="H117" i="856"/>
  <c r="N111" i="856"/>
  <c r="AP113" i="856"/>
  <c r="W111" i="856"/>
  <c r="W114" i="856" s="1"/>
  <c r="AB114" i="856"/>
  <c r="AI111" i="856"/>
  <c r="N104" i="856"/>
  <c r="N114" i="856" s="1"/>
  <c r="T114" i="856"/>
  <c r="AI104" i="856"/>
  <c r="AI114" i="856" s="1"/>
  <c r="AM113" i="856"/>
  <c r="N117" i="856"/>
  <c r="U111" i="856"/>
  <c r="U114" i="856" s="1"/>
  <c r="E106" i="856"/>
  <c r="E117" i="856" s="1"/>
  <c r="S104" i="856"/>
  <c r="Q104" i="856"/>
  <c r="AF113" i="856"/>
  <c r="AF116" i="856" s="1"/>
  <c r="AF118" i="856" s="1"/>
  <c r="T113" i="856"/>
  <c r="AJ114" i="856"/>
  <c r="AJ116" i="856" s="1"/>
  <c r="AJ118" i="856" s="1"/>
  <c r="AA114" i="856"/>
  <c r="AK104" i="856"/>
  <c r="AQ104" i="856"/>
  <c r="AQ113" i="856" s="1"/>
  <c r="K106" i="856"/>
  <c r="K117" i="856" s="1"/>
  <c r="L111" i="856"/>
  <c r="AC111" i="856"/>
  <c r="AC114" i="856" s="1"/>
  <c r="AA114" i="854"/>
  <c r="AD114" i="854"/>
  <c r="AD116" i="854" s="1"/>
  <c r="AD118" i="854" s="1"/>
  <c r="X111" i="854"/>
  <c r="P111" i="854"/>
  <c r="AI104" i="854"/>
  <c r="AI113" i="854" s="1"/>
  <c r="AQ114" i="854"/>
  <c r="Q117" i="854"/>
  <c r="AN111" i="854"/>
  <c r="AN113" i="854" s="1"/>
  <c r="AK111" i="854"/>
  <c r="E111" i="854"/>
  <c r="M104" i="854"/>
  <c r="L104" i="854"/>
  <c r="Z111" i="854"/>
  <c r="Z113" i="854" s="1"/>
  <c r="AF111" i="854"/>
  <c r="AF113" i="854" s="1"/>
  <c r="I106" i="854"/>
  <c r="I117" i="854" s="1"/>
  <c r="N111" i="854"/>
  <c r="H104" i="854"/>
  <c r="G111" i="854"/>
  <c r="T113" i="854"/>
  <c r="AH104" i="854"/>
  <c r="AB113" i="854"/>
  <c r="R111" i="854"/>
  <c r="X113" i="854"/>
  <c r="J111" i="854"/>
  <c r="O111" i="854"/>
  <c r="AJ113" i="854"/>
  <c r="K104" i="854"/>
  <c r="V104" i="854"/>
  <c r="AR113" i="853"/>
  <c r="W111" i="853"/>
  <c r="W113" i="853" s="1"/>
  <c r="V111" i="853"/>
  <c r="V114" i="853" s="1"/>
  <c r="K104" i="853"/>
  <c r="K114" i="853" s="1"/>
  <c r="T111" i="853"/>
  <c r="T114" i="853" s="1"/>
  <c r="M111" i="853"/>
  <c r="AL111" i="853"/>
  <c r="AL113" i="853" s="1"/>
  <c r="AD111" i="853"/>
  <c r="AD114" i="853" s="1"/>
  <c r="AJ111" i="853"/>
  <c r="AJ113" i="853" s="1"/>
  <c r="AB111" i="853"/>
  <c r="E111" i="853"/>
  <c r="AK104" i="853"/>
  <c r="AK114" i="853" s="1"/>
  <c r="K113" i="853"/>
  <c r="AO104" i="853"/>
  <c r="O111" i="853"/>
  <c r="O114" i="853" s="1"/>
  <c r="Y111" i="853"/>
  <c r="Y114" i="853" s="1"/>
  <c r="L111" i="853"/>
  <c r="F117" i="853"/>
  <c r="Q104" i="853"/>
  <c r="Q113" i="853" s="1"/>
  <c r="AC111" i="853"/>
  <c r="AC113" i="853" s="1"/>
  <c r="AE111" i="853"/>
  <c r="AE114" i="853" s="1"/>
  <c r="S104" i="853"/>
  <c r="U111" i="853"/>
  <c r="U113" i="853" s="1"/>
  <c r="G106" i="853"/>
  <c r="G117" i="853" s="1"/>
  <c r="L117" i="853"/>
  <c r="AB113" i="853"/>
  <c r="K106" i="853"/>
  <c r="Q106" i="853"/>
  <c r="Q117" i="853" s="1"/>
  <c r="G117" i="855"/>
  <c r="AO113" i="855"/>
  <c r="P106" i="855"/>
  <c r="P117" i="855" s="1"/>
  <c r="AE113" i="855"/>
  <c r="AI114" i="855"/>
  <c r="AI116" i="855" s="1"/>
  <c r="AI118" i="855" s="1"/>
  <c r="AI125" i="855" s="1"/>
  <c r="AI126" i="855" s="1"/>
  <c r="AI128" i="855" s="1"/>
  <c r="M106" i="855"/>
  <c r="M117" i="855" s="1"/>
  <c r="O117" i="892"/>
  <c r="E106" i="882"/>
  <c r="L104" i="882"/>
  <c r="L113" i="882" s="1"/>
  <c r="O106" i="882"/>
  <c r="O117" i="882" s="1"/>
  <c r="M114" i="882"/>
  <c r="M116" i="882" s="1"/>
  <c r="N111" i="882"/>
  <c r="K106" i="882"/>
  <c r="K117" i="882" s="1"/>
  <c r="Q106" i="882"/>
  <c r="Q117" i="882" s="1"/>
  <c r="H111" i="882"/>
  <c r="F111" i="882"/>
  <c r="X113" i="882"/>
  <c r="X116" i="882" s="1"/>
  <c r="X118" i="882" s="1"/>
  <c r="AF113" i="882"/>
  <c r="AF116" i="882" s="1"/>
  <c r="AF118" i="882" s="1"/>
  <c r="G106" i="882"/>
  <c r="G117" i="882" s="1"/>
  <c r="O104" i="882"/>
  <c r="O129" i="882" s="1"/>
  <c r="M113" i="882"/>
  <c r="AB114" i="882"/>
  <c r="AL113" i="883"/>
  <c r="I111" i="883"/>
  <c r="G111" i="883"/>
  <c r="P111" i="883"/>
  <c r="AF113" i="883"/>
  <c r="R106" i="883"/>
  <c r="R117" i="883" s="1"/>
  <c r="AO114" i="883"/>
  <c r="AE113" i="883"/>
  <c r="V114" i="883"/>
  <c r="V116" i="883" s="1"/>
  <c r="V118" i="883" s="1"/>
  <c r="V125" i="883" s="1"/>
  <c r="V126" i="883" s="1"/>
  <c r="V128" i="883" s="1"/>
  <c r="U113" i="883"/>
  <c r="K104" i="883"/>
  <c r="K129" i="883" s="1"/>
  <c r="M111" i="883"/>
  <c r="AD106" i="849"/>
  <c r="AD117" i="849" s="1"/>
  <c r="N106" i="849"/>
  <c r="N117" i="849" s="1"/>
  <c r="AB106" i="849"/>
  <c r="AB117" i="849" s="1"/>
  <c r="V106" i="849"/>
  <c r="V117" i="849" s="1"/>
  <c r="F106" i="849"/>
  <c r="F117" i="849" s="1"/>
  <c r="P104" i="849"/>
  <c r="P129" i="849" s="1"/>
  <c r="AL114" i="849"/>
  <c r="L106" i="849"/>
  <c r="L117" i="849" s="1"/>
  <c r="G117" i="849"/>
  <c r="AP113" i="849"/>
  <c r="R117" i="849"/>
  <c r="AJ114" i="901"/>
  <c r="AJ113" i="901"/>
  <c r="AB114" i="901"/>
  <c r="AB113" i="901"/>
  <c r="T114" i="901"/>
  <c r="T113" i="901"/>
  <c r="AM114" i="901"/>
  <c r="AM113" i="901"/>
  <c r="W114" i="901"/>
  <c r="W113" i="901"/>
  <c r="Q122" i="901"/>
  <c r="M122" i="901"/>
  <c r="I122" i="901"/>
  <c r="E122" i="901"/>
  <c r="Q121" i="901"/>
  <c r="Q123" i="901" s="1"/>
  <c r="M121" i="901"/>
  <c r="M123" i="901" s="1"/>
  <c r="I121" i="901"/>
  <c r="I123" i="901" s="1"/>
  <c r="E121" i="901"/>
  <c r="E123" i="901" s="1"/>
  <c r="P122" i="901"/>
  <c r="L122" i="901"/>
  <c r="H122" i="901"/>
  <c r="P121" i="901"/>
  <c r="L121" i="901"/>
  <c r="H121" i="901"/>
  <c r="O122" i="901"/>
  <c r="G122" i="901"/>
  <c r="R121" i="901"/>
  <c r="J121" i="901"/>
  <c r="N122" i="901"/>
  <c r="F122" i="901"/>
  <c r="O121" i="901"/>
  <c r="G121" i="901"/>
  <c r="J122" i="901"/>
  <c r="K121" i="901"/>
  <c r="R122" i="901"/>
  <c r="S122" i="901"/>
  <c r="F121" i="901"/>
  <c r="S121" i="901"/>
  <c r="N121" i="901"/>
  <c r="K122" i="901"/>
  <c r="AI114" i="901"/>
  <c r="AI113" i="901"/>
  <c r="H111" i="901"/>
  <c r="P129" i="901"/>
  <c r="P114" i="901"/>
  <c r="P113" i="901"/>
  <c r="Q106" i="901"/>
  <c r="Q117" i="901" s="1"/>
  <c r="J114" i="901"/>
  <c r="J129" i="901"/>
  <c r="I104" i="901"/>
  <c r="I106" i="901"/>
  <c r="I117" i="901" s="1"/>
  <c r="O106" i="901"/>
  <c r="O117" i="901" s="1"/>
  <c r="E129" i="901"/>
  <c r="E114" i="901"/>
  <c r="R106" i="901"/>
  <c r="R117" i="901" s="1"/>
  <c r="AD114" i="901"/>
  <c r="AD116" i="901" s="1"/>
  <c r="AD118" i="901" s="1"/>
  <c r="H106" i="901"/>
  <c r="H117" i="901" s="1"/>
  <c r="AF114" i="901"/>
  <c r="AF116" i="901" s="1"/>
  <c r="AF118" i="901" s="1"/>
  <c r="G104" i="901"/>
  <c r="H104" i="901"/>
  <c r="J106" i="901"/>
  <c r="J117" i="901" s="1"/>
  <c r="AN114" i="901"/>
  <c r="AN116" i="901" s="1"/>
  <c r="AN118" i="901" s="1"/>
  <c r="AE114" i="901"/>
  <c r="Z114" i="901"/>
  <c r="Z116" i="901" s="1"/>
  <c r="Z118" i="901" s="1"/>
  <c r="U114" i="901"/>
  <c r="Q129" i="901"/>
  <c r="M106" i="901"/>
  <c r="M117" i="901" s="1"/>
  <c r="M104" i="901"/>
  <c r="O129" i="901"/>
  <c r="R114" i="901"/>
  <c r="R129" i="901"/>
  <c r="N129" i="901"/>
  <c r="L111" i="901"/>
  <c r="AP113" i="901"/>
  <c r="J113" i="901"/>
  <c r="AL114" i="901"/>
  <c r="K104" i="901"/>
  <c r="L104" i="901"/>
  <c r="Y113" i="901"/>
  <c r="Y116" i="901" s="1"/>
  <c r="Y118" i="901" s="1"/>
  <c r="F129" i="901"/>
  <c r="F106" i="901"/>
  <c r="F117" i="901" s="1"/>
  <c r="V114" i="901"/>
  <c r="V116" i="901" s="1"/>
  <c r="V118" i="901" s="1"/>
  <c r="AC114" i="901"/>
  <c r="AC113" i="901"/>
  <c r="AL114" i="900"/>
  <c r="AL113" i="900"/>
  <c r="M122" i="900"/>
  <c r="I122" i="900"/>
  <c r="E122" i="900"/>
  <c r="M121" i="900"/>
  <c r="I121" i="900"/>
  <c r="E121" i="900"/>
  <c r="O122" i="900"/>
  <c r="K122" i="900"/>
  <c r="G122" i="900"/>
  <c r="O121" i="900"/>
  <c r="K121" i="900"/>
  <c r="G121" i="900"/>
  <c r="L122" i="900"/>
  <c r="P121" i="900"/>
  <c r="H121" i="900"/>
  <c r="P122" i="900"/>
  <c r="H122" i="900"/>
  <c r="L121" i="900"/>
  <c r="N121" i="900"/>
  <c r="N122" i="900"/>
  <c r="J121" i="900"/>
  <c r="J122" i="900"/>
  <c r="F121" i="900"/>
  <c r="F122" i="900"/>
  <c r="O129" i="900"/>
  <c r="AP114" i="900"/>
  <c r="AP113" i="900"/>
  <c r="Z114" i="900"/>
  <c r="Z113" i="900"/>
  <c r="V113" i="900"/>
  <c r="V114" i="900"/>
  <c r="L104" i="900"/>
  <c r="J106" i="900"/>
  <c r="J117" i="900" s="1"/>
  <c r="AJ114" i="900"/>
  <c r="AJ116" i="900" s="1"/>
  <c r="AJ118" i="900" s="1"/>
  <c r="N104" i="900"/>
  <c r="AE114" i="900"/>
  <c r="AE113" i="900"/>
  <c r="AC114" i="900"/>
  <c r="AC116" i="900" s="1"/>
  <c r="AC118" i="900" s="1"/>
  <c r="J104" i="900"/>
  <c r="R113" i="900"/>
  <c r="AD114" i="900"/>
  <c r="AD116" i="900" s="1"/>
  <c r="AD118" i="900" s="1"/>
  <c r="H104" i="900"/>
  <c r="AB114" i="900"/>
  <c r="AB116" i="900" s="1"/>
  <c r="AB118" i="900" s="1"/>
  <c r="AQ114" i="900"/>
  <c r="AQ113" i="900"/>
  <c r="AA114" i="900"/>
  <c r="AA113" i="900"/>
  <c r="I114" i="900"/>
  <c r="I116" i="900" s="1"/>
  <c r="I118" i="900" s="1"/>
  <c r="AO114" i="900"/>
  <c r="T114" i="900"/>
  <c r="T116" i="900" s="1"/>
  <c r="T118" i="900" s="1"/>
  <c r="AI114" i="900"/>
  <c r="AI113" i="900"/>
  <c r="S114" i="900"/>
  <c r="S113" i="900"/>
  <c r="S116" i="900" s="1"/>
  <c r="S118" i="900" s="1"/>
  <c r="F111" i="900"/>
  <c r="AF114" i="900"/>
  <c r="K111" i="900"/>
  <c r="G129" i="900"/>
  <c r="N111" i="900"/>
  <c r="F104" i="900"/>
  <c r="K106" i="900"/>
  <c r="K117" i="900" s="1"/>
  <c r="AG113" i="900"/>
  <c r="Q113" i="900"/>
  <c r="M129" i="900"/>
  <c r="M114" i="900"/>
  <c r="AN114" i="900"/>
  <c r="AN116" i="900" s="1"/>
  <c r="AN118" i="900" s="1"/>
  <c r="X114" i="900"/>
  <c r="AM114" i="900"/>
  <c r="AM113" i="900"/>
  <c r="W114" i="900"/>
  <c r="W113" i="900"/>
  <c r="E129" i="900"/>
  <c r="E114" i="900"/>
  <c r="AK114" i="900"/>
  <c r="AK116" i="900" s="1"/>
  <c r="AK118" i="900" s="1"/>
  <c r="AK114" i="899"/>
  <c r="AK113" i="899"/>
  <c r="AH114" i="899"/>
  <c r="AH113" i="899"/>
  <c r="AO114" i="899"/>
  <c r="Q122" i="899"/>
  <c r="M122" i="899"/>
  <c r="I122" i="899"/>
  <c r="E122" i="899"/>
  <c r="Q121" i="899"/>
  <c r="Q123" i="899" s="1"/>
  <c r="M121" i="899"/>
  <c r="M123" i="899" s="1"/>
  <c r="I121" i="899"/>
  <c r="E121" i="899"/>
  <c r="E123" i="899" s="1"/>
  <c r="S122" i="899"/>
  <c r="O122" i="899"/>
  <c r="K122" i="899"/>
  <c r="G122" i="899"/>
  <c r="S121" i="899"/>
  <c r="S123" i="899" s="1"/>
  <c r="O121" i="899"/>
  <c r="O123" i="899" s="1"/>
  <c r="K121" i="899"/>
  <c r="K123" i="899" s="1"/>
  <c r="G121" i="899"/>
  <c r="G123" i="899" s="1"/>
  <c r="L122" i="899"/>
  <c r="L121" i="899"/>
  <c r="R122" i="899"/>
  <c r="J122" i="899"/>
  <c r="R121" i="899"/>
  <c r="J121" i="899"/>
  <c r="F122" i="899"/>
  <c r="H121" i="899"/>
  <c r="P122" i="899"/>
  <c r="F121" i="899"/>
  <c r="H122" i="899"/>
  <c r="P121" i="899"/>
  <c r="N122" i="899"/>
  <c r="N121" i="899"/>
  <c r="Y113" i="899"/>
  <c r="Y114" i="899"/>
  <c r="U114" i="899"/>
  <c r="U113" i="899"/>
  <c r="AQ114" i="899"/>
  <c r="AQ113" i="899"/>
  <c r="AC113" i="899"/>
  <c r="AC114" i="899"/>
  <c r="S129" i="899"/>
  <c r="Q106" i="899"/>
  <c r="Q117" i="899" s="1"/>
  <c r="AR104" i="899"/>
  <c r="H129" i="899"/>
  <c r="M106" i="899"/>
  <c r="M117" i="899" s="1"/>
  <c r="AE104" i="899"/>
  <c r="S106" i="899"/>
  <c r="S117" i="899" s="1"/>
  <c r="R104" i="899"/>
  <c r="N129" i="899"/>
  <c r="N111" i="899"/>
  <c r="N113" i="899" s="1"/>
  <c r="T104" i="899"/>
  <c r="H111" i="899"/>
  <c r="H113" i="899" s="1"/>
  <c r="J111" i="899"/>
  <c r="I129" i="899"/>
  <c r="AJ104" i="899"/>
  <c r="AG114" i="899"/>
  <c r="AG116" i="899" s="1"/>
  <c r="AG118" i="899" s="1"/>
  <c r="AI111" i="899"/>
  <c r="AA113" i="899"/>
  <c r="AA116" i="899" s="1"/>
  <c r="AA118" i="899" s="1"/>
  <c r="J106" i="899"/>
  <c r="J117" i="899" s="1"/>
  <c r="J104" i="899"/>
  <c r="L129" i="899"/>
  <c r="L114" i="899"/>
  <c r="AN113" i="899"/>
  <c r="AN116" i="899" s="1"/>
  <c r="AN118" i="899" s="1"/>
  <c r="X113" i="899"/>
  <c r="X116" i="899" s="1"/>
  <c r="X118" i="899" s="1"/>
  <c r="E104" i="899"/>
  <c r="AB104" i="899"/>
  <c r="AL113" i="899"/>
  <c r="AL114" i="899"/>
  <c r="L106" i="899"/>
  <c r="L117" i="899" s="1"/>
  <c r="AM104" i="899"/>
  <c r="O129" i="899"/>
  <c r="O114" i="899"/>
  <c r="O116" i="899" s="1"/>
  <c r="O118" i="899" s="1"/>
  <c r="K104" i="899"/>
  <c r="K111" i="899"/>
  <c r="F104" i="899"/>
  <c r="P111" i="899"/>
  <c r="Q104" i="899"/>
  <c r="I111" i="899"/>
  <c r="I113" i="899" s="1"/>
  <c r="P104" i="899"/>
  <c r="V113" i="899"/>
  <c r="V114" i="899"/>
  <c r="AI104" i="899"/>
  <c r="W104" i="899"/>
  <c r="AP114" i="899"/>
  <c r="AP113" i="899"/>
  <c r="G104" i="899"/>
  <c r="AQ114" i="897"/>
  <c r="AQ113" i="897"/>
  <c r="AQ116" i="897" s="1"/>
  <c r="AQ118" i="897" s="1"/>
  <c r="AA114" i="897"/>
  <c r="E129" i="897"/>
  <c r="E114" i="897"/>
  <c r="AE114" i="897"/>
  <c r="AE113" i="897"/>
  <c r="AN114" i="897"/>
  <c r="AN113" i="897"/>
  <c r="X114" i="897"/>
  <c r="X113" i="897"/>
  <c r="AI114" i="897"/>
  <c r="AI113" i="897"/>
  <c r="S114" i="897"/>
  <c r="S113" i="897"/>
  <c r="O129" i="897"/>
  <c r="O114" i="897"/>
  <c r="O113" i="897"/>
  <c r="T114" i="897"/>
  <c r="T113" i="897"/>
  <c r="T116" i="897" s="1"/>
  <c r="T118" i="897" s="1"/>
  <c r="G129" i="897"/>
  <c r="M122" i="897"/>
  <c r="I122" i="897"/>
  <c r="E122" i="897"/>
  <c r="M121" i="897"/>
  <c r="I121" i="897"/>
  <c r="E121" i="897"/>
  <c r="E123" i="897" s="1"/>
  <c r="O122" i="897"/>
  <c r="K122" i="897"/>
  <c r="G122" i="897"/>
  <c r="O121" i="897"/>
  <c r="O123" i="897" s="1"/>
  <c r="K121" i="897"/>
  <c r="G121" i="897"/>
  <c r="L122" i="897"/>
  <c r="P121" i="897"/>
  <c r="H121" i="897"/>
  <c r="P122" i="897"/>
  <c r="H122" i="897"/>
  <c r="L121" i="897"/>
  <c r="N121" i="897"/>
  <c r="N122" i="897"/>
  <c r="J121" i="897"/>
  <c r="F122" i="897"/>
  <c r="F121" i="897"/>
  <c r="J122" i="897"/>
  <c r="AD114" i="897"/>
  <c r="K129" i="897"/>
  <c r="K114" i="897"/>
  <c r="K116" i="897" s="1"/>
  <c r="H117" i="897"/>
  <c r="AL113" i="897"/>
  <c r="AL116" i="897" s="1"/>
  <c r="AL118" i="897" s="1"/>
  <c r="W114" i="897"/>
  <c r="W116" i="897" s="1"/>
  <c r="W118" i="897" s="1"/>
  <c r="I104" i="897"/>
  <c r="AK113" i="897"/>
  <c r="AK116" i="897" s="1"/>
  <c r="AK118" i="897" s="1"/>
  <c r="N111" i="897"/>
  <c r="O106" i="897"/>
  <c r="O117" i="897" s="1"/>
  <c r="AH113" i="897"/>
  <c r="AP114" i="897"/>
  <c r="AP116" i="897" s="1"/>
  <c r="AP118" i="897" s="1"/>
  <c r="Z114" i="897"/>
  <c r="F104" i="897"/>
  <c r="L104" i="897"/>
  <c r="F106" i="897"/>
  <c r="F117" i="897" s="1"/>
  <c r="Q111" i="897"/>
  <c r="V113" i="897"/>
  <c r="V116" i="897" s="1"/>
  <c r="V118" i="897" s="1"/>
  <c r="AC104" i="897"/>
  <c r="AB116" i="897"/>
  <c r="AB118" i="897" s="1"/>
  <c r="Z116" i="897"/>
  <c r="Z118" i="897" s="1"/>
  <c r="L106" i="897"/>
  <c r="L117" i="897" s="1"/>
  <c r="J104" i="897"/>
  <c r="P129" i="897"/>
  <c r="E117" i="897"/>
  <c r="G111" i="897"/>
  <c r="AF114" i="897"/>
  <c r="AF116" i="897" s="1"/>
  <c r="AF118" i="897" s="1"/>
  <c r="H111" i="897"/>
  <c r="H114" i="897" s="1"/>
  <c r="F111" i="897"/>
  <c r="G106" i="897"/>
  <c r="G117" i="897" s="1"/>
  <c r="P106" i="897"/>
  <c r="P117" i="897" s="1"/>
  <c r="N104" i="897"/>
  <c r="AD113" i="897"/>
  <c r="U104" i="897"/>
  <c r="N106" i="897"/>
  <c r="N117" i="897" s="1"/>
  <c r="M111" i="897"/>
  <c r="M114" i="897" s="1"/>
  <c r="Y111" i="897"/>
  <c r="Y113" i="897" s="1"/>
  <c r="P111" i="897"/>
  <c r="P113" i="897" s="1"/>
  <c r="Q104" i="897"/>
  <c r="J129" i="896"/>
  <c r="AI113" i="896"/>
  <c r="AI114" i="896"/>
  <c r="W114" i="896"/>
  <c r="W113" i="896"/>
  <c r="W116" i="896" s="1"/>
  <c r="W118" i="896" s="1"/>
  <c r="M122" i="896"/>
  <c r="I122" i="896"/>
  <c r="E122" i="896"/>
  <c r="M121" i="896"/>
  <c r="M123" i="896" s="1"/>
  <c r="I121" i="896"/>
  <c r="E121" i="896"/>
  <c r="P122" i="896"/>
  <c r="L122" i="896"/>
  <c r="H122" i="896"/>
  <c r="P121" i="896"/>
  <c r="L121" i="896"/>
  <c r="H121" i="896"/>
  <c r="H123" i="896" s="1"/>
  <c r="K122" i="896"/>
  <c r="O121" i="896"/>
  <c r="G121" i="896"/>
  <c r="J122" i="896"/>
  <c r="N121" i="896"/>
  <c r="F121" i="896"/>
  <c r="F122" i="896"/>
  <c r="J121" i="896"/>
  <c r="J123" i="896" s="1"/>
  <c r="O122" i="896"/>
  <c r="K121" i="896"/>
  <c r="K123" i="896" s="1"/>
  <c r="N122" i="896"/>
  <c r="G122" i="896"/>
  <c r="I104" i="896"/>
  <c r="AP114" i="896"/>
  <c r="AP113" i="896"/>
  <c r="E111" i="896"/>
  <c r="Y114" i="896"/>
  <c r="I106" i="896"/>
  <c r="I117" i="896" s="1"/>
  <c r="H111" i="896"/>
  <c r="AR114" i="896"/>
  <c r="K106" i="896"/>
  <c r="K117" i="896" s="1"/>
  <c r="AK114" i="896"/>
  <c r="AK116" i="896" s="1"/>
  <c r="AK118" i="896" s="1"/>
  <c r="U114" i="896"/>
  <c r="U116" i="896" s="1"/>
  <c r="U118" i="896" s="1"/>
  <c r="H104" i="896"/>
  <c r="O104" i="896"/>
  <c r="R114" i="896"/>
  <c r="R113" i="896"/>
  <c r="F106" i="896"/>
  <c r="F117" i="896" s="1"/>
  <c r="F104" i="896"/>
  <c r="P104" i="896"/>
  <c r="AB113" i="896"/>
  <c r="AB116" i="896" s="1"/>
  <c r="AB118" i="896" s="1"/>
  <c r="T114" i="896"/>
  <c r="AA114" i="896"/>
  <c r="AO114" i="896"/>
  <c r="K114" i="896"/>
  <c r="M129" i="896"/>
  <c r="X114" i="896"/>
  <c r="X116" i="896" s="1"/>
  <c r="X118" i="896" s="1"/>
  <c r="G106" i="896"/>
  <c r="G117" i="896" s="1"/>
  <c r="AO113" i="896"/>
  <c r="AQ113" i="896"/>
  <c r="K113" i="896"/>
  <c r="K116" i="896" s="1"/>
  <c r="K118" i="896" s="1"/>
  <c r="T113" i="896"/>
  <c r="T116" i="896" s="1"/>
  <c r="T118" i="896" s="1"/>
  <c r="AJ114" i="896"/>
  <c r="AJ116" i="896" s="1"/>
  <c r="AJ118" i="896" s="1"/>
  <c r="O111" i="896"/>
  <c r="AG114" i="896"/>
  <c r="P106" i="896"/>
  <c r="P117" i="896" s="1"/>
  <c r="L104" i="896"/>
  <c r="E104" i="896"/>
  <c r="AN114" i="896"/>
  <c r="AN116" i="896" s="1"/>
  <c r="AN118" i="896" s="1"/>
  <c r="Y113" i="896"/>
  <c r="Y116" i="896" s="1"/>
  <c r="Y118" i="896" s="1"/>
  <c r="N129" i="896"/>
  <c r="N114" i="896"/>
  <c r="AD114" i="896"/>
  <c r="AD116" i="896" s="1"/>
  <c r="AD118" i="896" s="1"/>
  <c r="I122" i="895"/>
  <c r="E122" i="895"/>
  <c r="I121" i="895"/>
  <c r="E121" i="895"/>
  <c r="G122" i="895"/>
  <c r="G121" i="895"/>
  <c r="G123" i="895" s="1"/>
  <c r="H122" i="895"/>
  <c r="F122" i="895"/>
  <c r="H121" i="895"/>
  <c r="F121" i="895"/>
  <c r="F123" i="895" s="1"/>
  <c r="AR113" i="895"/>
  <c r="AR114" i="895"/>
  <c r="AK114" i="895"/>
  <c r="AK113" i="895"/>
  <c r="AK116" i="895" s="1"/>
  <c r="AK118" i="895" s="1"/>
  <c r="AC114" i="895"/>
  <c r="AC113" i="895"/>
  <c r="U113" i="895"/>
  <c r="M114" i="895"/>
  <c r="S114" i="895"/>
  <c r="S113" i="895"/>
  <c r="S116" i="895" s="1"/>
  <c r="S118" i="895" s="1"/>
  <c r="AE114" i="895"/>
  <c r="AE113" i="895"/>
  <c r="AL114" i="895"/>
  <c r="AL113" i="895"/>
  <c r="V114" i="895"/>
  <c r="V113" i="895"/>
  <c r="W113" i="895"/>
  <c r="W114" i="895"/>
  <c r="Z113" i="895"/>
  <c r="AG114" i="895"/>
  <c r="AG113" i="895"/>
  <c r="AQ113" i="895"/>
  <c r="AQ116" i="895" s="1"/>
  <c r="AQ118" i="895" s="1"/>
  <c r="AQ114" i="895"/>
  <c r="O114" i="895"/>
  <c r="O113" i="895"/>
  <c r="O116" i="895" s="1"/>
  <c r="O118" i="895" s="1"/>
  <c r="AD113" i="895"/>
  <c r="AD114" i="895"/>
  <c r="N113" i="895"/>
  <c r="N114" i="895"/>
  <c r="AI114" i="895"/>
  <c r="AI113" i="895"/>
  <c r="E129" i="895"/>
  <c r="G114" i="895"/>
  <c r="F104" i="895"/>
  <c r="F106" i="895"/>
  <c r="F117" i="895" s="1"/>
  <c r="AJ114" i="895"/>
  <c r="T114" i="895"/>
  <c r="F111" i="895"/>
  <c r="H106" i="895"/>
  <c r="H117" i="895" s="1"/>
  <c r="AO104" i="895"/>
  <c r="I129" i="895"/>
  <c r="I114" i="895"/>
  <c r="I116" i="895" s="1"/>
  <c r="R114" i="895"/>
  <c r="AH113" i="895"/>
  <c r="AH116" i="895" s="1"/>
  <c r="AH118" i="895" s="1"/>
  <c r="AN128" i="895"/>
  <c r="AN125" i="895"/>
  <c r="AN126" i="895" s="1"/>
  <c r="E111" i="895"/>
  <c r="E113" i="895" s="1"/>
  <c r="H111" i="895"/>
  <c r="I117" i="895"/>
  <c r="E106" i="895"/>
  <c r="E117" i="895" s="1"/>
  <c r="AB113" i="895"/>
  <c r="AB114" i="895"/>
  <c r="L114" i="895"/>
  <c r="L113" i="895"/>
  <c r="AF113" i="895"/>
  <c r="G106" i="895"/>
  <c r="G117" i="895" s="1"/>
  <c r="Y113" i="895"/>
  <c r="Y116" i="895" s="1"/>
  <c r="Y118" i="895" s="1"/>
  <c r="T113" i="895"/>
  <c r="AJ113" i="895"/>
  <c r="AJ116" i="895" s="1"/>
  <c r="AJ118" i="895" s="1"/>
  <c r="R114" i="894"/>
  <c r="R113" i="894"/>
  <c r="AN114" i="894"/>
  <c r="AN113" i="894"/>
  <c r="M122" i="894"/>
  <c r="I122" i="894"/>
  <c r="E122" i="894"/>
  <c r="M121" i="894"/>
  <c r="I121" i="894"/>
  <c r="E121" i="894"/>
  <c r="O122" i="894"/>
  <c r="K122" i="894"/>
  <c r="G122" i="894"/>
  <c r="O121" i="894"/>
  <c r="K121" i="894"/>
  <c r="G121" i="894"/>
  <c r="L122" i="894"/>
  <c r="P121" i="894"/>
  <c r="H121" i="894"/>
  <c r="P122" i="894"/>
  <c r="H122" i="894"/>
  <c r="L121" i="894"/>
  <c r="L123" i="894" s="1"/>
  <c r="N121" i="894"/>
  <c r="N122" i="894"/>
  <c r="J121" i="894"/>
  <c r="J122" i="894"/>
  <c r="F121" i="894"/>
  <c r="F122" i="894"/>
  <c r="AF113" i="894"/>
  <c r="AF114" i="894"/>
  <c r="AH114" i="894"/>
  <c r="AH113" i="894"/>
  <c r="AH116" i="894" s="1"/>
  <c r="AH118" i="894" s="1"/>
  <c r="X114" i="894"/>
  <c r="X113" i="894"/>
  <c r="X116" i="894" s="1"/>
  <c r="X118" i="894" s="1"/>
  <c r="AK114" i="894"/>
  <c r="U114" i="894"/>
  <c r="O111" i="894"/>
  <c r="N106" i="894"/>
  <c r="N117" i="894" s="1"/>
  <c r="N104" i="894"/>
  <c r="I106" i="894"/>
  <c r="I117" i="894" s="1"/>
  <c r="O104" i="894"/>
  <c r="AP113" i="894"/>
  <c r="Z113" i="894"/>
  <c r="Z116" i="894" s="1"/>
  <c r="Z118" i="894" s="1"/>
  <c r="AK113" i="894"/>
  <c r="AK116" i="894" s="1"/>
  <c r="AK118" i="894" s="1"/>
  <c r="U113" i="894"/>
  <c r="AG114" i="894"/>
  <c r="Q114" i="894"/>
  <c r="Q116" i="894" s="1"/>
  <c r="Q118" i="894" s="1"/>
  <c r="J111" i="894"/>
  <c r="O106" i="894"/>
  <c r="O117" i="894" s="1"/>
  <c r="AQ114" i="894"/>
  <c r="AQ116" i="894" s="1"/>
  <c r="AQ118" i="894" s="1"/>
  <c r="AA114" i="894"/>
  <c r="AA116" i="894" s="1"/>
  <c r="AA118" i="894" s="1"/>
  <c r="F106" i="894"/>
  <c r="F117" i="894" s="1"/>
  <c r="F104" i="894"/>
  <c r="N111" i="894"/>
  <c r="E104" i="894"/>
  <c r="J106" i="894"/>
  <c r="J117" i="894" s="1"/>
  <c r="J104" i="894"/>
  <c r="P106" i="894"/>
  <c r="P117" i="894" s="1"/>
  <c r="P104" i="894"/>
  <c r="G111" i="894"/>
  <c r="AM114" i="894"/>
  <c r="W114" i="894"/>
  <c r="G104" i="894"/>
  <c r="I104" i="894"/>
  <c r="AD113" i="894"/>
  <c r="AD116" i="894" s="1"/>
  <c r="AD118" i="894" s="1"/>
  <c r="V116" i="894"/>
  <c r="V118" i="894" s="1"/>
  <c r="AB125" i="894"/>
  <c r="AB126" i="894" s="1"/>
  <c r="AB128" i="894" s="1"/>
  <c r="AO114" i="894"/>
  <c r="Y114" i="894"/>
  <c r="Y116" i="894" s="1"/>
  <c r="Y118" i="894" s="1"/>
  <c r="H106" i="894"/>
  <c r="H117" i="894" s="1"/>
  <c r="H104" i="894"/>
  <c r="G106" i="894"/>
  <c r="G117" i="894" s="1"/>
  <c r="K111" i="894"/>
  <c r="M111" i="894"/>
  <c r="L106" i="894"/>
  <c r="L117" i="894" s="1"/>
  <c r="L104" i="894"/>
  <c r="K104" i="894"/>
  <c r="M104" i="894"/>
  <c r="P111" i="894"/>
  <c r="AI114" i="893"/>
  <c r="AI113" i="893"/>
  <c r="AI116" i="893" s="1"/>
  <c r="AI118" i="893" s="1"/>
  <c r="AM114" i="893"/>
  <c r="AM113" i="893"/>
  <c r="AM116" i="893" s="1"/>
  <c r="AM118" i="893" s="1"/>
  <c r="AF114" i="893"/>
  <c r="AF113" i="893"/>
  <c r="S114" i="893"/>
  <c r="S113" i="893"/>
  <c r="AG114" i="893"/>
  <c r="AG113" i="893"/>
  <c r="Q114" i="893"/>
  <c r="Q113" i="893"/>
  <c r="AA116" i="893"/>
  <c r="AA118" i="893" s="1"/>
  <c r="F106" i="893"/>
  <c r="F117" i="893" s="1"/>
  <c r="F104" i="893"/>
  <c r="M111" i="893"/>
  <c r="L106" i="893"/>
  <c r="L117" i="893" s="1"/>
  <c r="L104" i="893"/>
  <c r="E106" i="893"/>
  <c r="E117" i="893" s="1"/>
  <c r="I104" i="893"/>
  <c r="O113" i="893"/>
  <c r="AD114" i="893"/>
  <c r="AJ114" i="893"/>
  <c r="AJ116" i="893" s="1"/>
  <c r="AJ118" i="893" s="1"/>
  <c r="AD113" i="893"/>
  <c r="J104" i="893"/>
  <c r="J106" i="893"/>
  <c r="J117" i="893" s="1"/>
  <c r="H111" i="893"/>
  <c r="O106" i="893"/>
  <c r="O117" i="893" s="1"/>
  <c r="G111" i="893"/>
  <c r="M104" i="893"/>
  <c r="X114" i="893"/>
  <c r="X116" i="893" s="1"/>
  <c r="X118" i="893" s="1"/>
  <c r="AN114" i="893"/>
  <c r="AN116" i="893" s="1"/>
  <c r="AN118" i="893" s="1"/>
  <c r="AB114" i="893"/>
  <c r="AB116" i="893" s="1"/>
  <c r="AB118" i="893" s="1"/>
  <c r="AO114" i="893"/>
  <c r="AO113" i="893"/>
  <c r="Y114" i="893"/>
  <c r="Y113" i="893"/>
  <c r="Y116" i="893" s="1"/>
  <c r="Y118" i="893" s="1"/>
  <c r="P106" i="893"/>
  <c r="P117" i="893" s="1"/>
  <c r="P104" i="893"/>
  <c r="M122" i="893"/>
  <c r="I122" i="893"/>
  <c r="E122" i="893"/>
  <c r="M121" i="893"/>
  <c r="I121" i="893"/>
  <c r="E121" i="893"/>
  <c r="O122" i="893"/>
  <c r="K122" i="893"/>
  <c r="G122" i="893"/>
  <c r="O121" i="893"/>
  <c r="K121" i="893"/>
  <c r="G121" i="893"/>
  <c r="L122" i="893"/>
  <c r="P121" i="893"/>
  <c r="P123" i="893" s="1"/>
  <c r="H121" i="893"/>
  <c r="P122" i="893"/>
  <c r="H122" i="893"/>
  <c r="L121" i="893"/>
  <c r="L123" i="893" s="1"/>
  <c r="N121" i="893"/>
  <c r="N122" i="893"/>
  <c r="J121" i="893"/>
  <c r="J122" i="893"/>
  <c r="F121" i="893"/>
  <c r="F122" i="893"/>
  <c r="K111" i="893"/>
  <c r="AQ113" i="893"/>
  <c r="AQ116" i="893" s="1"/>
  <c r="AQ118" i="893" s="1"/>
  <c r="AE113" i="893"/>
  <c r="AE116" i="893" s="1"/>
  <c r="AE118" i="893" s="1"/>
  <c r="N106" i="893"/>
  <c r="N117" i="893" s="1"/>
  <c r="N104" i="893"/>
  <c r="G113" i="893"/>
  <c r="AL114" i="893"/>
  <c r="L111" i="893"/>
  <c r="T114" i="893"/>
  <c r="T116" i="893" s="1"/>
  <c r="T118" i="893" s="1"/>
  <c r="AL113" i="893"/>
  <c r="AL116" i="893" s="1"/>
  <c r="AL118" i="893" s="1"/>
  <c r="V113" i="893"/>
  <c r="AK114" i="893"/>
  <c r="H106" i="893"/>
  <c r="H117" i="893" s="1"/>
  <c r="H104" i="893"/>
  <c r="I111" i="893"/>
  <c r="O111" i="893"/>
  <c r="AK113" i="893"/>
  <c r="E104" i="893"/>
  <c r="K104" i="893"/>
  <c r="F111" i="893"/>
  <c r="AJ113" i="892"/>
  <c r="AJ114" i="892"/>
  <c r="T114" i="892"/>
  <c r="T113" i="892"/>
  <c r="M122" i="892"/>
  <c r="I122" i="892"/>
  <c r="E122" i="892"/>
  <c r="M121" i="892"/>
  <c r="I121" i="892"/>
  <c r="E121" i="892"/>
  <c r="O122" i="892"/>
  <c r="K122" i="892"/>
  <c r="G122" i="892"/>
  <c r="O121" i="892"/>
  <c r="K121" i="892"/>
  <c r="G121" i="892"/>
  <c r="L122" i="892"/>
  <c r="P121" i="892"/>
  <c r="H121" i="892"/>
  <c r="P122" i="892"/>
  <c r="H122" i="892"/>
  <c r="L121" i="892"/>
  <c r="N121" i="892"/>
  <c r="N122" i="892"/>
  <c r="J121" i="892"/>
  <c r="F122" i="892"/>
  <c r="J122" i="892"/>
  <c r="F121" i="892"/>
  <c r="AN113" i="892"/>
  <c r="AN114" i="892"/>
  <c r="AM104" i="892"/>
  <c r="W114" i="892"/>
  <c r="K106" i="892"/>
  <c r="K117" i="892" s="1"/>
  <c r="AG114" i="892"/>
  <c r="L106" i="892"/>
  <c r="L117" i="892" s="1"/>
  <c r="L104" i="892"/>
  <c r="AR114" i="892"/>
  <c r="AR116" i="892" s="1"/>
  <c r="AR118" i="892" s="1"/>
  <c r="I111" i="892"/>
  <c r="Y114" i="892"/>
  <c r="Y116" i="892" s="1"/>
  <c r="Y118" i="892" s="1"/>
  <c r="P104" i="892"/>
  <c r="AH114" i="892"/>
  <c r="AH113" i="892"/>
  <c r="AH116" i="892" s="1"/>
  <c r="AH118" i="892" s="1"/>
  <c r="E111" i="892"/>
  <c r="AK113" i="892"/>
  <c r="AK116" i="892" s="1"/>
  <c r="AK118" i="892" s="1"/>
  <c r="L111" i="892"/>
  <c r="W111" i="892"/>
  <c r="W113" i="892" s="1"/>
  <c r="AE104" i="892"/>
  <c r="Q114" i="892"/>
  <c r="Q116" i="892" s="1"/>
  <c r="Q118" i="892" s="1"/>
  <c r="O104" i="892"/>
  <c r="M104" i="892"/>
  <c r="M106" i="892"/>
  <c r="M117" i="892" s="1"/>
  <c r="J111" i="892"/>
  <c r="J113" i="892" s="1"/>
  <c r="AD114" i="892"/>
  <c r="AD113" i="892"/>
  <c r="J106" i="892"/>
  <c r="J117" i="892" s="1"/>
  <c r="O111" i="892"/>
  <c r="U114" i="892"/>
  <c r="U116" i="892" s="1"/>
  <c r="U118" i="892" s="1"/>
  <c r="G106" i="892"/>
  <c r="G117" i="892" s="1"/>
  <c r="N114" i="892"/>
  <c r="E104" i="892"/>
  <c r="AL113" i="892"/>
  <c r="AL114" i="892"/>
  <c r="V114" i="892"/>
  <c r="V113" i="892"/>
  <c r="AQ111" i="892"/>
  <c r="P111" i="892"/>
  <c r="S114" i="892"/>
  <c r="G104" i="892"/>
  <c r="I104" i="892"/>
  <c r="R114" i="892"/>
  <c r="R113" i="892"/>
  <c r="R116" i="892" s="1"/>
  <c r="R118" i="892" s="1"/>
  <c r="S113" i="892"/>
  <c r="P106" i="892"/>
  <c r="P117" i="892" s="1"/>
  <c r="AA111" i="892"/>
  <c r="AG113" i="892"/>
  <c r="AG116" i="892" s="1"/>
  <c r="AG118" i="892" s="1"/>
  <c r="N106" i="892"/>
  <c r="N117" i="892" s="1"/>
  <c r="AQ104" i="892"/>
  <c r="AA104" i="892"/>
  <c r="AO114" i="892"/>
  <c r="AO116" i="892" s="1"/>
  <c r="AO118" i="892" s="1"/>
  <c r="F104" i="892"/>
  <c r="F106" i="892"/>
  <c r="F117" i="892" s="1"/>
  <c r="H104" i="892"/>
  <c r="K104" i="892"/>
  <c r="AP114" i="892"/>
  <c r="AP113" i="892"/>
  <c r="AP116" i="892" s="1"/>
  <c r="AP118" i="892" s="1"/>
  <c r="Z114" i="892"/>
  <c r="Z113" i="892"/>
  <c r="N111" i="892"/>
  <c r="AR113" i="891"/>
  <c r="AR114" i="891"/>
  <c r="AB114" i="891"/>
  <c r="AQ114" i="891"/>
  <c r="AQ113" i="891"/>
  <c r="W114" i="891"/>
  <c r="W113" i="891"/>
  <c r="AF114" i="891"/>
  <c r="AF113" i="891"/>
  <c r="AM113" i="891"/>
  <c r="AM114" i="891"/>
  <c r="S114" i="891"/>
  <c r="S113" i="891"/>
  <c r="T113" i="891"/>
  <c r="T114" i="891"/>
  <c r="AN113" i="891"/>
  <c r="AN114" i="891"/>
  <c r="AO114" i="891"/>
  <c r="Y114" i="891"/>
  <c r="E111" i="891"/>
  <c r="AK114" i="891"/>
  <c r="I111" i="891"/>
  <c r="AG114" i="891"/>
  <c r="Q114" i="891"/>
  <c r="AA116" i="891"/>
  <c r="AA118" i="891" s="1"/>
  <c r="F106" i="891"/>
  <c r="F117" i="891" s="1"/>
  <c r="F104" i="891"/>
  <c r="L106" i="891"/>
  <c r="L117" i="891" s="1"/>
  <c r="L104" i="891"/>
  <c r="E104" i="891"/>
  <c r="K104" i="891"/>
  <c r="H111" i="891"/>
  <c r="M111" i="891"/>
  <c r="M113" i="891" s="1"/>
  <c r="AE113" i="891"/>
  <c r="AE116" i="891" s="1"/>
  <c r="AE118" i="891" s="1"/>
  <c r="N106" i="891"/>
  <c r="N117" i="891" s="1"/>
  <c r="N104" i="891"/>
  <c r="Q113" i="891"/>
  <c r="L111" i="891"/>
  <c r="AL114" i="891"/>
  <c r="AL116" i="891" s="1"/>
  <c r="AL118" i="891" s="1"/>
  <c r="V114" i="891"/>
  <c r="V116" i="891" s="1"/>
  <c r="V118" i="891" s="1"/>
  <c r="M129" i="891"/>
  <c r="M122" i="891"/>
  <c r="I122" i="891"/>
  <c r="E122" i="891"/>
  <c r="M121" i="891"/>
  <c r="I121" i="891"/>
  <c r="E121" i="891"/>
  <c r="O122" i="891"/>
  <c r="K122" i="891"/>
  <c r="G122" i="891"/>
  <c r="O121" i="891"/>
  <c r="K121" i="891"/>
  <c r="G121" i="891"/>
  <c r="L122" i="891"/>
  <c r="P121" i="891"/>
  <c r="H121" i="891"/>
  <c r="H123" i="891" s="1"/>
  <c r="P122" i="891"/>
  <c r="H122" i="891"/>
  <c r="L121" i="891"/>
  <c r="N121" i="891"/>
  <c r="N122" i="891"/>
  <c r="J121" i="891"/>
  <c r="J122" i="891"/>
  <c r="F121" i="891"/>
  <c r="F122" i="891"/>
  <c r="U114" i="891"/>
  <c r="G129" i="891"/>
  <c r="P111" i="891"/>
  <c r="O111" i="891"/>
  <c r="Y113" i="891"/>
  <c r="X114" i="891"/>
  <c r="X116" i="891" s="1"/>
  <c r="X118" i="891" s="1"/>
  <c r="Z114" i="891"/>
  <c r="Z116" i="891" s="1"/>
  <c r="Z118" i="891" s="1"/>
  <c r="J111" i="891"/>
  <c r="AC114" i="891"/>
  <c r="J106" i="891"/>
  <c r="J117" i="891" s="1"/>
  <c r="J104" i="891"/>
  <c r="AO113" i="891"/>
  <c r="AO116" i="891" s="1"/>
  <c r="AO118" i="891" s="1"/>
  <c r="I104" i="891"/>
  <c r="O104" i="891"/>
  <c r="H106" i="891"/>
  <c r="H117" i="891" s="1"/>
  <c r="H104" i="891"/>
  <c r="K106" i="891"/>
  <c r="K117" i="891" s="1"/>
  <c r="G106" i="891"/>
  <c r="G117" i="891" s="1"/>
  <c r="G111" i="891"/>
  <c r="G113" i="891" s="1"/>
  <c r="AK113" i="891"/>
  <c r="I106" i="891"/>
  <c r="I117" i="891" s="1"/>
  <c r="F111" i="891"/>
  <c r="AH114" i="891"/>
  <c r="AH116" i="891" s="1"/>
  <c r="AH118" i="891" s="1"/>
  <c r="R114" i="891"/>
  <c r="R116" i="891" s="1"/>
  <c r="R118" i="891" s="1"/>
  <c r="M122" i="890"/>
  <c r="I122" i="890"/>
  <c r="E122" i="890"/>
  <c r="M121" i="890"/>
  <c r="I121" i="890"/>
  <c r="E121" i="890"/>
  <c r="P122" i="890"/>
  <c r="L122" i="890"/>
  <c r="H122" i="890"/>
  <c r="P121" i="890"/>
  <c r="L121" i="890"/>
  <c r="H121" i="890"/>
  <c r="K122" i="890"/>
  <c r="O121" i="890"/>
  <c r="G121" i="890"/>
  <c r="J122" i="890"/>
  <c r="N121" i="890"/>
  <c r="F121" i="890"/>
  <c r="F122" i="890"/>
  <c r="N122" i="890"/>
  <c r="J121" i="890"/>
  <c r="O122" i="890"/>
  <c r="K121" i="890"/>
  <c r="G122" i="890"/>
  <c r="AC114" i="890"/>
  <c r="AC113" i="890"/>
  <c r="AG114" i="890"/>
  <c r="AG113" i="890"/>
  <c r="Q113" i="890"/>
  <c r="Q114" i="890"/>
  <c r="E106" i="890"/>
  <c r="E117" i="890" s="1"/>
  <c r="AF114" i="890"/>
  <c r="O129" i="890"/>
  <c r="O113" i="890"/>
  <c r="E104" i="890"/>
  <c r="F106" i="890"/>
  <c r="F117" i="890" s="1"/>
  <c r="F104" i="890"/>
  <c r="AM114" i="890"/>
  <c r="AM113" i="890"/>
  <c r="AQ104" i="890"/>
  <c r="AD114" i="890"/>
  <c r="I111" i="890"/>
  <c r="H111" i="890"/>
  <c r="AR114" i="890"/>
  <c r="AR116" i="890" s="1"/>
  <c r="AR118" i="890" s="1"/>
  <c r="AB114" i="890"/>
  <c r="AB116" i="890" s="1"/>
  <c r="AB118" i="890" s="1"/>
  <c r="G104" i="890"/>
  <c r="W113" i="890"/>
  <c r="H104" i="890"/>
  <c r="I104" i="890"/>
  <c r="AD113" i="890"/>
  <c r="AD116" i="890" s="1"/>
  <c r="AD118" i="890" s="1"/>
  <c r="K111" i="890"/>
  <c r="AI104" i="890"/>
  <c r="F111" i="890"/>
  <c r="U125" i="890"/>
  <c r="U126" i="890" s="1"/>
  <c r="U128" i="890" s="1"/>
  <c r="AN114" i="890"/>
  <c r="X114" i="890"/>
  <c r="X116" i="890" s="1"/>
  <c r="X118" i="890" s="1"/>
  <c r="L104" i="890"/>
  <c r="M129" i="890"/>
  <c r="K104" i="890"/>
  <c r="O106" i="890"/>
  <c r="O117" i="890" s="1"/>
  <c r="V114" i="890"/>
  <c r="AA104" i="890"/>
  <c r="J129" i="890"/>
  <c r="P111" i="890"/>
  <c r="G111" i="890"/>
  <c r="AJ114" i="890"/>
  <c r="AJ116" i="890" s="1"/>
  <c r="AJ118" i="890" s="1"/>
  <c r="T114" i="890"/>
  <c r="V113" i="890"/>
  <c r="P104" i="890"/>
  <c r="K106" i="890"/>
  <c r="K117" i="890" s="1"/>
  <c r="AE111" i="890"/>
  <c r="AE113" i="890" s="1"/>
  <c r="R125" i="890"/>
  <c r="R126" i="890" s="1"/>
  <c r="R128" i="890" s="1"/>
  <c r="L106" i="890"/>
  <c r="L117" i="890" s="1"/>
  <c r="J111" i="890"/>
  <c r="J113" i="890" s="1"/>
  <c r="S104" i="890"/>
  <c r="N117" i="890"/>
  <c r="Y113" i="889"/>
  <c r="Y114" i="889"/>
  <c r="O129" i="889"/>
  <c r="R113" i="889"/>
  <c r="R114" i="889"/>
  <c r="I129" i="889"/>
  <c r="J129" i="889"/>
  <c r="L114" i="889"/>
  <c r="L129" i="889"/>
  <c r="M122" i="889"/>
  <c r="I122" i="889"/>
  <c r="E122" i="889"/>
  <c r="M121" i="889"/>
  <c r="I121" i="889"/>
  <c r="E121" i="889"/>
  <c r="O122" i="889"/>
  <c r="J122" i="889"/>
  <c r="P121" i="889"/>
  <c r="K121" i="889"/>
  <c r="F121" i="889"/>
  <c r="K122" i="889"/>
  <c r="O121" i="889"/>
  <c r="H121" i="889"/>
  <c r="N122" i="889"/>
  <c r="G122" i="889"/>
  <c r="L121" i="889"/>
  <c r="H122" i="889"/>
  <c r="G121" i="889"/>
  <c r="F122" i="889"/>
  <c r="P122" i="889"/>
  <c r="N121" i="889"/>
  <c r="L122" i="889"/>
  <c r="J121" i="889"/>
  <c r="J123" i="889" s="1"/>
  <c r="S113" i="889"/>
  <c r="S114" i="889"/>
  <c r="N111" i="889"/>
  <c r="AI114" i="889"/>
  <c r="AI113" i="889"/>
  <c r="F129" i="889"/>
  <c r="F114" i="889"/>
  <c r="Z114" i="889"/>
  <c r="AR111" i="889"/>
  <c r="O106" i="889"/>
  <c r="O117" i="889" s="1"/>
  <c r="K111" i="889"/>
  <c r="K114" i="889" s="1"/>
  <c r="AC111" i="889"/>
  <c r="Z113" i="889"/>
  <c r="AN111" i="889"/>
  <c r="X111" i="889"/>
  <c r="AO114" i="889"/>
  <c r="AO116" i="889" s="1"/>
  <c r="AO118" i="889" s="1"/>
  <c r="AN104" i="889"/>
  <c r="X104" i="889"/>
  <c r="E104" i="889"/>
  <c r="F106" i="889"/>
  <c r="F117" i="889" s="1"/>
  <c r="G111" i="889"/>
  <c r="G113" i="889" s="1"/>
  <c r="AM104" i="889"/>
  <c r="I111" i="889"/>
  <c r="I114" i="889" s="1"/>
  <c r="F111" i="889"/>
  <c r="F113" i="889" s="1"/>
  <c r="AC104" i="889"/>
  <c r="W104" i="889"/>
  <c r="AF104" i="889"/>
  <c r="L111" i="889"/>
  <c r="L113" i="889" s="1"/>
  <c r="E111" i="889"/>
  <c r="Q125" i="889"/>
  <c r="Q126" i="889" s="1"/>
  <c r="Q128" i="889" s="1"/>
  <c r="AB111" i="889"/>
  <c r="AB114" i="889" s="1"/>
  <c r="AR104" i="889"/>
  <c r="K129" i="889"/>
  <c r="AK114" i="889"/>
  <c r="AK116" i="889" s="1"/>
  <c r="AK118" i="889" s="1"/>
  <c r="M129" i="889"/>
  <c r="P111" i="889"/>
  <c r="AP114" i="889"/>
  <c r="AP116" i="889" s="1"/>
  <c r="AP118" i="889" s="1"/>
  <c r="J106" i="889"/>
  <c r="J117" i="889" s="1"/>
  <c r="H129" i="889"/>
  <c r="H117" i="889"/>
  <c r="M111" i="889"/>
  <c r="M113" i="889" s="1"/>
  <c r="AJ104" i="889"/>
  <c r="T104" i="889"/>
  <c r="N106" i="889"/>
  <c r="N117" i="889" s="1"/>
  <c r="AQ125" i="889"/>
  <c r="AQ126" i="889" s="1"/>
  <c r="AQ128" i="889" s="1"/>
  <c r="G129" i="889"/>
  <c r="N104" i="889"/>
  <c r="I106" i="889"/>
  <c r="I117" i="889" s="1"/>
  <c r="H111" i="889"/>
  <c r="H114" i="889" s="1"/>
  <c r="O111" i="889"/>
  <c r="O114" i="889" s="1"/>
  <c r="J111" i="889"/>
  <c r="J113" i="889" s="1"/>
  <c r="Z114" i="888"/>
  <c r="Z113" i="888"/>
  <c r="AC114" i="888"/>
  <c r="AC113" i="888"/>
  <c r="Q114" i="888"/>
  <c r="AP113" i="888"/>
  <c r="AP114" i="888"/>
  <c r="V113" i="888"/>
  <c r="V114" i="888"/>
  <c r="U114" i="888"/>
  <c r="U113" i="888"/>
  <c r="U116" i="888" s="1"/>
  <c r="U118" i="888" s="1"/>
  <c r="G129" i="888"/>
  <c r="M122" i="888"/>
  <c r="I122" i="888"/>
  <c r="E122" i="888"/>
  <c r="M121" i="888"/>
  <c r="I121" i="888"/>
  <c r="E121" i="888"/>
  <c r="O122" i="888"/>
  <c r="K122" i="888"/>
  <c r="G122" i="888"/>
  <c r="O121" i="888"/>
  <c r="K121" i="888"/>
  <c r="G121" i="888"/>
  <c r="L122" i="888"/>
  <c r="P121" i="888"/>
  <c r="H121" i="888"/>
  <c r="J122" i="888"/>
  <c r="N121" i="888"/>
  <c r="F121" i="888"/>
  <c r="F122" i="888"/>
  <c r="P122" i="888"/>
  <c r="L121" i="888"/>
  <c r="L123" i="888" s="1"/>
  <c r="N122" i="888"/>
  <c r="J121" i="888"/>
  <c r="H122" i="888"/>
  <c r="R113" i="888"/>
  <c r="J106" i="888"/>
  <c r="J117" i="888" s="1"/>
  <c r="AI125" i="888"/>
  <c r="AI126" i="888" s="1"/>
  <c r="AI128" i="888" s="1"/>
  <c r="I111" i="888"/>
  <c r="H104" i="888"/>
  <c r="AG113" i="888"/>
  <c r="K129" i="888"/>
  <c r="K114" i="888"/>
  <c r="K116" i="888" s="1"/>
  <c r="K118" i="888" s="1"/>
  <c r="O104" i="888"/>
  <c r="AF113" i="888"/>
  <c r="AF116" i="888" s="1"/>
  <c r="AF118" i="888" s="1"/>
  <c r="E104" i="888"/>
  <c r="I106" i="888"/>
  <c r="I117" i="888" s="1"/>
  <c r="H111" i="888"/>
  <c r="M111" i="888"/>
  <c r="G111" i="888"/>
  <c r="AO113" i="888"/>
  <c r="O111" i="888"/>
  <c r="J129" i="888"/>
  <c r="L129" i="888"/>
  <c r="AM114" i="888"/>
  <c r="AM116" i="888" s="1"/>
  <c r="AM118" i="888" s="1"/>
  <c r="G106" i="888"/>
  <c r="G117" i="888" s="1"/>
  <c r="N106" i="888"/>
  <c r="N117" i="888" s="1"/>
  <c r="F104" i="888"/>
  <c r="AN113" i="888"/>
  <c r="AN116" i="888" s="1"/>
  <c r="AN118" i="888" s="1"/>
  <c r="M104" i="888"/>
  <c r="W116" i="888"/>
  <c r="W118" i="888" s="1"/>
  <c r="N104" i="888"/>
  <c r="E111" i="888"/>
  <c r="J111" i="888"/>
  <c r="J113" i="888" s="1"/>
  <c r="P104" i="888"/>
  <c r="L111" i="888"/>
  <c r="L113" i="888" s="1"/>
  <c r="X114" i="888"/>
  <c r="X116" i="888" s="1"/>
  <c r="X118" i="888" s="1"/>
  <c r="R113" i="887"/>
  <c r="R114" i="887"/>
  <c r="Y113" i="887"/>
  <c r="Y114" i="887"/>
  <c r="M122" i="887"/>
  <c r="I122" i="887"/>
  <c r="E122" i="887"/>
  <c r="M121" i="887"/>
  <c r="I121" i="887"/>
  <c r="E121" i="887"/>
  <c r="O122" i="887"/>
  <c r="K122" i="887"/>
  <c r="G122" i="887"/>
  <c r="O121" i="887"/>
  <c r="K121" i="887"/>
  <c r="G121" i="887"/>
  <c r="L122" i="887"/>
  <c r="P121" i="887"/>
  <c r="H121" i="887"/>
  <c r="P122" i="887"/>
  <c r="H122" i="887"/>
  <c r="L121" i="887"/>
  <c r="N121" i="887"/>
  <c r="N122" i="887"/>
  <c r="J121" i="887"/>
  <c r="J122" i="887"/>
  <c r="F121" i="887"/>
  <c r="F122" i="887"/>
  <c r="AC114" i="887"/>
  <c r="AC113" i="887"/>
  <c r="AP114" i="887"/>
  <c r="AP113" i="887"/>
  <c r="AP116" i="887" s="1"/>
  <c r="AP118" i="887" s="1"/>
  <c r="AH114" i="887"/>
  <c r="AO114" i="887"/>
  <c r="AO113" i="887"/>
  <c r="Z113" i="887"/>
  <c r="E106" i="887"/>
  <c r="E117" i="887" s="1"/>
  <c r="AQ114" i="887"/>
  <c r="AA114" i="887"/>
  <c r="J117" i="887"/>
  <c r="AM114" i="887"/>
  <c r="N129" i="887"/>
  <c r="N114" i="887"/>
  <c r="N116" i="887" s="1"/>
  <c r="AN113" i="887"/>
  <c r="AN116" i="887" s="1"/>
  <c r="AN118" i="887" s="1"/>
  <c r="J111" i="887"/>
  <c r="E111" i="887"/>
  <c r="K104" i="887"/>
  <c r="M104" i="887"/>
  <c r="AI114" i="887"/>
  <c r="AI116" i="887" s="1"/>
  <c r="AI118" i="887" s="1"/>
  <c r="S114" i="887"/>
  <c r="L106" i="887"/>
  <c r="L117" i="887" s="1"/>
  <c r="L104" i="887"/>
  <c r="I106" i="887"/>
  <c r="I117" i="887" s="1"/>
  <c r="AB114" i="887"/>
  <c r="AB116" i="887" s="1"/>
  <c r="AB118" i="887" s="1"/>
  <c r="N117" i="887"/>
  <c r="H106" i="887"/>
  <c r="H117" i="887" s="1"/>
  <c r="H104" i="887"/>
  <c r="G117" i="887"/>
  <c r="W114" i="887"/>
  <c r="W116" i="887" s="1"/>
  <c r="W118" i="887" s="1"/>
  <c r="AQ113" i="887"/>
  <c r="AA113" i="887"/>
  <c r="AJ125" i="887"/>
  <c r="AJ126" i="887" s="1"/>
  <c r="AJ128" i="887" s="1"/>
  <c r="P104" i="887"/>
  <c r="P106" i="887"/>
  <c r="P117" i="887" s="1"/>
  <c r="G111" i="887"/>
  <c r="G113" i="887" s="1"/>
  <c r="I111" i="887"/>
  <c r="I113" i="887" s="1"/>
  <c r="M106" i="887"/>
  <c r="M117" i="887" s="1"/>
  <c r="O104" i="887"/>
  <c r="H111" i="887"/>
  <c r="AE114" i="887"/>
  <c r="AE116" i="887" s="1"/>
  <c r="AE118" i="887" s="1"/>
  <c r="F106" i="887"/>
  <c r="F117" i="887" s="1"/>
  <c r="F104" i="887"/>
  <c r="J104" i="887"/>
  <c r="M122" i="885"/>
  <c r="I122" i="885"/>
  <c r="E122" i="885"/>
  <c r="M121" i="885"/>
  <c r="I121" i="885"/>
  <c r="I123" i="885" s="1"/>
  <c r="E121" i="885"/>
  <c r="O122" i="885"/>
  <c r="K122" i="885"/>
  <c r="G122" i="885"/>
  <c r="O121" i="885"/>
  <c r="K121" i="885"/>
  <c r="G121" i="885"/>
  <c r="L122" i="885"/>
  <c r="P121" i="885"/>
  <c r="H121" i="885"/>
  <c r="P122" i="885"/>
  <c r="H122" i="885"/>
  <c r="L121" i="885"/>
  <c r="N121" i="885"/>
  <c r="N122" i="885"/>
  <c r="J121" i="885"/>
  <c r="F122" i="885"/>
  <c r="F121" i="885"/>
  <c r="F123" i="885" s="1"/>
  <c r="J122" i="885"/>
  <c r="Z113" i="885"/>
  <c r="Z114" i="885"/>
  <c r="AR114" i="885"/>
  <c r="AD116" i="885"/>
  <c r="AD118" i="885" s="1"/>
  <c r="AB113" i="885"/>
  <c r="AB114" i="885"/>
  <c r="Q116" i="885"/>
  <c r="Q118" i="885" s="1"/>
  <c r="O129" i="885"/>
  <c r="AD114" i="885"/>
  <c r="AO114" i="885"/>
  <c r="L106" i="885"/>
  <c r="L117" i="885" s="1"/>
  <c r="F111" i="885"/>
  <c r="AF116" i="885"/>
  <c r="AF118" i="885" s="1"/>
  <c r="AP114" i="885"/>
  <c r="AP116" i="885" s="1"/>
  <c r="AP118" i="885" s="1"/>
  <c r="U114" i="885"/>
  <c r="AO113" i="885"/>
  <c r="I111" i="885"/>
  <c r="I104" i="885"/>
  <c r="P104" i="885"/>
  <c r="P106" i="885"/>
  <c r="P117" i="885" s="1"/>
  <c r="F106" i="885"/>
  <c r="F117" i="885" s="1"/>
  <c r="AE111" i="885"/>
  <c r="AE113" i="885" s="1"/>
  <c r="O111" i="885"/>
  <c r="O113" i="885" s="1"/>
  <c r="G104" i="885"/>
  <c r="N104" i="885"/>
  <c r="G106" i="885"/>
  <c r="G117" i="885" s="1"/>
  <c r="H104" i="885"/>
  <c r="AM104" i="885"/>
  <c r="W104" i="885"/>
  <c r="AH113" i="885"/>
  <c r="AH116" i="885" s="1"/>
  <c r="AH118" i="885" s="1"/>
  <c r="AL114" i="885"/>
  <c r="AL116" i="885" s="1"/>
  <c r="AL118" i="885" s="1"/>
  <c r="AG114" i="885"/>
  <c r="AG116" i="885" s="1"/>
  <c r="AG118" i="885" s="1"/>
  <c r="Q114" i="885"/>
  <c r="O106" i="885"/>
  <c r="O117" i="885" s="1"/>
  <c r="Y114" i="885"/>
  <c r="V116" i="885"/>
  <c r="V118" i="885" s="1"/>
  <c r="K129" i="885"/>
  <c r="AK114" i="885"/>
  <c r="AK113" i="885"/>
  <c r="U113" i="885"/>
  <c r="AA113" i="885"/>
  <c r="AA116" i="885" s="1"/>
  <c r="AA118" i="885" s="1"/>
  <c r="K113" i="885"/>
  <c r="E111" i="885"/>
  <c r="E104" i="885"/>
  <c r="L104" i="885"/>
  <c r="AQ111" i="885"/>
  <c r="AQ114" i="885" s="1"/>
  <c r="K111" i="885"/>
  <c r="K114" i="885" s="1"/>
  <c r="J104" i="885"/>
  <c r="J106" i="885"/>
  <c r="J117" i="885" s="1"/>
  <c r="K106" i="885"/>
  <c r="K117" i="885" s="1"/>
  <c r="H106" i="885"/>
  <c r="H117" i="885" s="1"/>
  <c r="AI104" i="885"/>
  <c r="S104" i="885"/>
  <c r="AC114" i="885"/>
  <c r="AC116" i="885" s="1"/>
  <c r="AC118" i="885" s="1"/>
  <c r="M129" i="885"/>
  <c r="M114" i="885"/>
  <c r="M116" i="885" s="1"/>
  <c r="M118" i="885" s="1"/>
  <c r="AN114" i="884"/>
  <c r="AF114" i="884"/>
  <c r="AF113" i="884"/>
  <c r="AH113" i="884"/>
  <c r="X114" i="884"/>
  <c r="AL114" i="884"/>
  <c r="AL113" i="884"/>
  <c r="AJ113" i="884"/>
  <c r="AJ114" i="884"/>
  <c r="AD114" i="884"/>
  <c r="AD113" i="884"/>
  <c r="Z116" i="884"/>
  <c r="Z118" i="884" s="1"/>
  <c r="P111" i="884"/>
  <c r="F117" i="884"/>
  <c r="AK104" i="884"/>
  <c r="U114" i="884"/>
  <c r="Q104" i="884"/>
  <c r="R104" i="884"/>
  <c r="S104" i="884"/>
  <c r="AO111" i="884"/>
  <c r="L111" i="884"/>
  <c r="AA113" i="884"/>
  <c r="O111" i="884"/>
  <c r="L106" i="884"/>
  <c r="L117" i="884" s="1"/>
  <c r="N111" i="884"/>
  <c r="E104" i="884"/>
  <c r="F104" i="884"/>
  <c r="G104" i="884"/>
  <c r="H104" i="884"/>
  <c r="U113" i="884"/>
  <c r="U116" i="884" s="1"/>
  <c r="U118" i="884" s="1"/>
  <c r="H111" i="884"/>
  <c r="Q122" i="884"/>
  <c r="M122" i="884"/>
  <c r="I122" i="884"/>
  <c r="E122" i="884"/>
  <c r="Q121" i="884"/>
  <c r="Q123" i="884" s="1"/>
  <c r="M121" i="884"/>
  <c r="M123" i="884" s="1"/>
  <c r="I121" i="884"/>
  <c r="I123" i="884" s="1"/>
  <c r="E121" i="884"/>
  <c r="E123" i="884" s="1"/>
  <c r="S122" i="884"/>
  <c r="O122" i="884"/>
  <c r="K122" i="884"/>
  <c r="G122" i="884"/>
  <c r="S121" i="884"/>
  <c r="S123" i="884" s="1"/>
  <c r="O121" i="884"/>
  <c r="O123" i="884" s="1"/>
  <c r="K121" i="884"/>
  <c r="K123" i="884" s="1"/>
  <c r="G121" i="884"/>
  <c r="G123" i="884" s="1"/>
  <c r="L122" i="884"/>
  <c r="L121" i="884"/>
  <c r="L123" i="884" s="1"/>
  <c r="R122" i="884"/>
  <c r="J122" i="884"/>
  <c r="R121" i="884"/>
  <c r="J121" i="884"/>
  <c r="F122" i="884"/>
  <c r="H121" i="884"/>
  <c r="N122" i="884"/>
  <c r="P121" i="884"/>
  <c r="N121" i="884"/>
  <c r="P122" i="884"/>
  <c r="F121" i="884"/>
  <c r="H122" i="884"/>
  <c r="AM125" i="884"/>
  <c r="AM126" i="884" s="1"/>
  <c r="AM128" i="884" s="1"/>
  <c r="W125" i="884"/>
  <c r="W126" i="884" s="1"/>
  <c r="W128" i="884" s="1"/>
  <c r="I104" i="884"/>
  <c r="J104" i="884"/>
  <c r="K104" i="884"/>
  <c r="P106" i="884"/>
  <c r="P117" i="884" s="1"/>
  <c r="AG111" i="884"/>
  <c r="AG114" i="884" s="1"/>
  <c r="I106" i="884"/>
  <c r="I117" i="884" s="1"/>
  <c r="AI113" i="884"/>
  <c r="G111" i="884"/>
  <c r="F111" i="884"/>
  <c r="J106" i="884"/>
  <c r="J117" i="884" s="1"/>
  <c r="AB114" i="884"/>
  <c r="AB116" i="884" s="1"/>
  <c r="AB118" i="884" s="1"/>
  <c r="AO104" i="884"/>
  <c r="Y114" i="884"/>
  <c r="Y116" i="884" s="1"/>
  <c r="Y118" i="884" s="1"/>
  <c r="M104" i="884"/>
  <c r="N104" i="884"/>
  <c r="O104" i="884"/>
  <c r="P104" i="884"/>
  <c r="AJ113" i="883"/>
  <c r="AJ114" i="883"/>
  <c r="AQ114" i="883"/>
  <c r="AQ113" i="883"/>
  <c r="Q122" i="883"/>
  <c r="M122" i="883"/>
  <c r="I122" i="883"/>
  <c r="E122" i="883"/>
  <c r="Q121" i="883"/>
  <c r="M121" i="883"/>
  <c r="I121" i="883"/>
  <c r="I123" i="883" s="1"/>
  <c r="E121" i="883"/>
  <c r="E123" i="883" s="1"/>
  <c r="S122" i="883"/>
  <c r="O122" i="883"/>
  <c r="K122" i="883"/>
  <c r="G122" i="883"/>
  <c r="S121" i="883"/>
  <c r="O121" i="883"/>
  <c r="O123" i="883" s="1"/>
  <c r="K121" i="883"/>
  <c r="K123" i="883" s="1"/>
  <c r="G121" i="883"/>
  <c r="G123" i="883" s="1"/>
  <c r="L122" i="883"/>
  <c r="L121" i="883"/>
  <c r="R122" i="883"/>
  <c r="J122" i="883"/>
  <c r="R121" i="883"/>
  <c r="J121" i="883"/>
  <c r="F122" i="883"/>
  <c r="H121" i="883"/>
  <c r="P122" i="883"/>
  <c r="F121" i="883"/>
  <c r="H122" i="883"/>
  <c r="P121" i="883"/>
  <c r="N122" i="883"/>
  <c r="N121" i="883"/>
  <c r="T114" i="883"/>
  <c r="T113" i="883"/>
  <c r="T116" i="883" s="1"/>
  <c r="T118" i="883" s="1"/>
  <c r="AD113" i="883"/>
  <c r="AD114" i="883"/>
  <c r="S114" i="883"/>
  <c r="AA114" i="883"/>
  <c r="AA113" i="883"/>
  <c r="AH114" i="883"/>
  <c r="AH113" i="883"/>
  <c r="O106" i="883"/>
  <c r="O117" i="883" s="1"/>
  <c r="O104" i="883"/>
  <c r="Q129" i="883"/>
  <c r="Q114" i="883"/>
  <c r="AF116" i="883"/>
  <c r="AF118" i="883" s="1"/>
  <c r="N111" i="883"/>
  <c r="N104" i="883"/>
  <c r="E129" i="883"/>
  <c r="G104" i="883"/>
  <c r="AM113" i="883"/>
  <c r="AM114" i="883"/>
  <c r="AE116" i="883"/>
  <c r="AE118" i="883" s="1"/>
  <c r="AO113" i="883"/>
  <c r="AK104" i="883"/>
  <c r="I104" i="883"/>
  <c r="N106" i="883"/>
  <c r="N117" i="883" s="1"/>
  <c r="AP114" i="883"/>
  <c r="AP116" i="883" s="1"/>
  <c r="AP118" i="883" s="1"/>
  <c r="J111" i="883"/>
  <c r="J104" i="883"/>
  <c r="J106" i="883"/>
  <c r="J117" i="883" s="1"/>
  <c r="H104" i="883"/>
  <c r="AB114" i="883"/>
  <c r="AB116" i="883" s="1"/>
  <c r="AB118" i="883" s="1"/>
  <c r="AI114" i="883"/>
  <c r="AI116" i="883" s="1"/>
  <c r="AI118" i="883" s="1"/>
  <c r="P104" i="883"/>
  <c r="O111" i="883"/>
  <c r="AC111" i="883"/>
  <c r="AC114" i="883" s="1"/>
  <c r="Z114" i="883"/>
  <c r="K106" i="883"/>
  <c r="K117" i="883" s="1"/>
  <c r="F104" i="883"/>
  <c r="AR113" i="883"/>
  <c r="AR116" i="883" s="1"/>
  <c r="AR118" i="883" s="1"/>
  <c r="W113" i="883"/>
  <c r="W114" i="883"/>
  <c r="Z113" i="883"/>
  <c r="Q113" i="883"/>
  <c r="K111" i="883"/>
  <c r="AL114" i="883"/>
  <c r="AL116" i="883" s="1"/>
  <c r="AL118" i="883" s="1"/>
  <c r="Y104" i="883"/>
  <c r="E117" i="883"/>
  <c r="R111" i="883"/>
  <c r="R104" i="883"/>
  <c r="P106" i="883"/>
  <c r="P117" i="883" s="1"/>
  <c r="AG111" i="883"/>
  <c r="AG113" i="883" s="1"/>
  <c r="E111" i="883"/>
  <c r="E113" i="883" s="1"/>
  <c r="M104" i="883"/>
  <c r="L111" i="883"/>
  <c r="I106" i="883"/>
  <c r="I117" i="883" s="1"/>
  <c r="H106" i="883"/>
  <c r="H117" i="883" s="1"/>
  <c r="L104" i="883"/>
  <c r="AD114" i="882"/>
  <c r="AD113" i="882"/>
  <c r="AA113" i="882"/>
  <c r="AA114" i="882"/>
  <c r="Q122" i="882"/>
  <c r="M122" i="882"/>
  <c r="I122" i="882"/>
  <c r="E122" i="882"/>
  <c r="Q121" i="882"/>
  <c r="Q123" i="882" s="1"/>
  <c r="M121" i="882"/>
  <c r="M123" i="882" s="1"/>
  <c r="I121" i="882"/>
  <c r="I123" i="882" s="1"/>
  <c r="E121" i="882"/>
  <c r="E123" i="882" s="1"/>
  <c r="P122" i="882"/>
  <c r="L122" i="882"/>
  <c r="H122" i="882"/>
  <c r="P121" i="882"/>
  <c r="L121" i="882"/>
  <c r="H121" i="882"/>
  <c r="O122" i="882"/>
  <c r="G122" i="882"/>
  <c r="R121" i="882"/>
  <c r="J121" i="882"/>
  <c r="N122" i="882"/>
  <c r="F122" i="882"/>
  <c r="O121" i="882"/>
  <c r="O123" i="882" s="1"/>
  <c r="G121" i="882"/>
  <c r="J122" i="882"/>
  <c r="K121" i="882"/>
  <c r="R122" i="882"/>
  <c r="S122" i="882"/>
  <c r="F121" i="882"/>
  <c r="S121" i="882"/>
  <c r="N121" i="882"/>
  <c r="N123" i="882" s="1"/>
  <c r="K122" i="882"/>
  <c r="AM114" i="882"/>
  <c r="AM113" i="882"/>
  <c r="W114" i="882"/>
  <c r="W113" i="882"/>
  <c r="AH113" i="882"/>
  <c r="AH114" i="882"/>
  <c r="AI114" i="882"/>
  <c r="AI113" i="882"/>
  <c r="R104" i="882"/>
  <c r="G111" i="882"/>
  <c r="G113" i="882" s="1"/>
  <c r="AL113" i="882"/>
  <c r="AL116" i="882" s="1"/>
  <c r="AL118" i="882" s="1"/>
  <c r="S129" i="882"/>
  <c r="I111" i="882"/>
  <c r="R106" i="882"/>
  <c r="R117" i="882" s="1"/>
  <c r="N106" i="882"/>
  <c r="N117" i="882" s="1"/>
  <c r="S117" i="882"/>
  <c r="K104" i="882"/>
  <c r="N104" i="882"/>
  <c r="J111" i="882"/>
  <c r="K111" i="882"/>
  <c r="M117" i="882"/>
  <c r="AB113" i="882"/>
  <c r="AO111" i="882"/>
  <c r="AO114" i="882" s="1"/>
  <c r="H104" i="882"/>
  <c r="Q111" i="882"/>
  <c r="Q113" i="882" s="1"/>
  <c r="P106" i="882"/>
  <c r="P117" i="882" s="1"/>
  <c r="U114" i="882"/>
  <c r="G129" i="882"/>
  <c r="J104" i="882"/>
  <c r="O111" i="882"/>
  <c r="V113" i="882"/>
  <c r="AN116" i="882"/>
  <c r="AN118" i="882" s="1"/>
  <c r="AG111" i="882"/>
  <c r="AG114" i="882" s="1"/>
  <c r="J106" i="882"/>
  <c r="J117" i="882" s="1"/>
  <c r="F106" i="882"/>
  <c r="F117" i="882" s="1"/>
  <c r="H106" i="882"/>
  <c r="H117" i="882" s="1"/>
  <c r="Q129" i="882"/>
  <c r="F104" i="882"/>
  <c r="R111" i="882"/>
  <c r="S111" i="882"/>
  <c r="S114" i="882" s="1"/>
  <c r="I106" i="882"/>
  <c r="I117" i="882" s="1"/>
  <c r="E117" i="882"/>
  <c r="AJ113" i="882"/>
  <c r="AJ116" i="882" s="1"/>
  <c r="AJ118" i="882" s="1"/>
  <c r="T113" i="882"/>
  <c r="T116" i="882" s="1"/>
  <c r="T118" i="882" s="1"/>
  <c r="Y111" i="882"/>
  <c r="Y113" i="882" s="1"/>
  <c r="Z113" i="882"/>
  <c r="Z116" i="882" s="1"/>
  <c r="Z118" i="882" s="1"/>
  <c r="L114" i="882"/>
  <c r="L116" i="882" s="1"/>
  <c r="L118" i="882" s="1"/>
  <c r="I104" i="882"/>
  <c r="AK114" i="882"/>
  <c r="AK116" i="882" s="1"/>
  <c r="AK118" i="882" s="1"/>
  <c r="AG114" i="881"/>
  <c r="AG113" i="881"/>
  <c r="Q114" i="881"/>
  <c r="Q113" i="881"/>
  <c r="Q116" i="881" s="1"/>
  <c r="Q118" i="881" s="1"/>
  <c r="AC114" i="881"/>
  <c r="AC113" i="881"/>
  <c r="Y113" i="881"/>
  <c r="Y114" i="881"/>
  <c r="M122" i="881"/>
  <c r="I122" i="881"/>
  <c r="E122" i="881"/>
  <c r="M121" i="881"/>
  <c r="I121" i="881"/>
  <c r="E121" i="881"/>
  <c r="O122" i="881"/>
  <c r="K122" i="881"/>
  <c r="G122" i="881"/>
  <c r="O121" i="881"/>
  <c r="K121" i="881"/>
  <c r="G121" i="881"/>
  <c r="L122" i="881"/>
  <c r="P121" i="881"/>
  <c r="H121" i="881"/>
  <c r="J122" i="881"/>
  <c r="N121" i="881"/>
  <c r="F121" i="881"/>
  <c r="F122" i="881"/>
  <c r="N122" i="881"/>
  <c r="P122" i="881"/>
  <c r="L121" i="881"/>
  <c r="J121" i="881"/>
  <c r="H122" i="881"/>
  <c r="AO113" i="881"/>
  <c r="AO114" i="881"/>
  <c r="AF114" i="881"/>
  <c r="AF113" i="881"/>
  <c r="AF116" i="881" s="1"/>
  <c r="AF118" i="881" s="1"/>
  <c r="H129" i="881"/>
  <c r="F106" i="881"/>
  <c r="F117" i="881" s="1"/>
  <c r="F104" i="881"/>
  <c r="O106" i="881"/>
  <c r="O117" i="881" s="1"/>
  <c r="U114" i="881"/>
  <c r="U116" i="881" s="1"/>
  <c r="U118" i="881" s="1"/>
  <c r="I111" i="881"/>
  <c r="AR114" i="881"/>
  <c r="AB114" i="881"/>
  <c r="AB116" i="881" s="1"/>
  <c r="AB118" i="881" s="1"/>
  <c r="L104" i="881"/>
  <c r="G106" i="881"/>
  <c r="G117" i="881" s="1"/>
  <c r="N129" i="881"/>
  <c r="N114" i="881"/>
  <c r="N116" i="881" s="1"/>
  <c r="AL114" i="881"/>
  <c r="M106" i="881"/>
  <c r="M117" i="881" s="1"/>
  <c r="E111" i="881"/>
  <c r="H111" i="881"/>
  <c r="H114" i="881" s="1"/>
  <c r="AA114" i="881"/>
  <c r="AA116" i="881" s="1"/>
  <c r="AA118" i="881" s="1"/>
  <c r="AN113" i="881"/>
  <c r="AN114" i="881"/>
  <c r="X113" i="881"/>
  <c r="X114" i="881"/>
  <c r="AE114" i="881"/>
  <c r="AE116" i="881" s="1"/>
  <c r="AE118" i="881" s="1"/>
  <c r="P104" i="881"/>
  <c r="K106" i="881"/>
  <c r="K117" i="881" s="1"/>
  <c r="AR113" i="881"/>
  <c r="M111" i="881"/>
  <c r="M114" i="881" s="1"/>
  <c r="W114" i="881"/>
  <c r="W116" i="881" s="1"/>
  <c r="W118" i="881" s="1"/>
  <c r="AK125" i="881"/>
  <c r="AK126" i="881" s="1"/>
  <c r="AK128" i="881" s="1"/>
  <c r="K111" i="881"/>
  <c r="K113" i="881" s="1"/>
  <c r="N117" i="881"/>
  <c r="G111" i="881"/>
  <c r="AQ114" i="881"/>
  <c r="O129" i="881"/>
  <c r="O114" i="881"/>
  <c r="J114" i="881"/>
  <c r="J129" i="881"/>
  <c r="AP125" i="881"/>
  <c r="AP126" i="881" s="1"/>
  <c r="AP128" i="881" s="1"/>
  <c r="AI114" i="881"/>
  <c r="AI116" i="881" s="1"/>
  <c r="AI118" i="881" s="1"/>
  <c r="M129" i="881"/>
  <c r="M113" i="881"/>
  <c r="AM114" i="881"/>
  <c r="O111" i="881"/>
  <c r="O113" i="881" s="1"/>
  <c r="I106" i="881"/>
  <c r="I117" i="881" s="1"/>
  <c r="Z113" i="881"/>
  <c r="Z116" i="881" s="1"/>
  <c r="Z118" i="881" s="1"/>
  <c r="AQ113" i="881"/>
  <c r="AQ116" i="881" s="1"/>
  <c r="AQ118" i="881" s="1"/>
  <c r="AD116" i="881"/>
  <c r="AD118" i="881" s="1"/>
  <c r="I113" i="881"/>
  <c r="S114" i="881"/>
  <c r="S116" i="881" s="1"/>
  <c r="S118" i="881" s="1"/>
  <c r="AJ114" i="881"/>
  <c r="T114" i="881"/>
  <c r="P106" i="881"/>
  <c r="P117" i="881" s="1"/>
  <c r="H106" i="881"/>
  <c r="H117" i="881" s="1"/>
  <c r="E104" i="881"/>
  <c r="AJ113" i="881"/>
  <c r="K129" i="881"/>
  <c r="Z114" i="880"/>
  <c r="Z113" i="880"/>
  <c r="V113" i="880"/>
  <c r="V114" i="880"/>
  <c r="U114" i="880"/>
  <c r="U113" i="880"/>
  <c r="AR113" i="880"/>
  <c r="AR114" i="880"/>
  <c r="AB114" i="880"/>
  <c r="AB113" i="880"/>
  <c r="AE114" i="880"/>
  <c r="AE113" i="880"/>
  <c r="R114" i="880"/>
  <c r="R113" i="880"/>
  <c r="AL113" i="880"/>
  <c r="AL114" i="880"/>
  <c r="L113" i="880"/>
  <c r="AJ113" i="880"/>
  <c r="AJ114" i="880"/>
  <c r="T113" i="880"/>
  <c r="T114" i="880"/>
  <c r="AM125" i="880"/>
  <c r="AM126" i="880" s="1"/>
  <c r="AM128" i="880" s="1"/>
  <c r="P111" i="880"/>
  <c r="AP113" i="880"/>
  <c r="AP116" i="880" s="1"/>
  <c r="AP118" i="880" s="1"/>
  <c r="AH113" i="880"/>
  <c r="AH116" i="880" s="1"/>
  <c r="AH118" i="880" s="1"/>
  <c r="G129" i="880"/>
  <c r="AC104" i="880"/>
  <c r="F111" i="880"/>
  <c r="K111" i="880"/>
  <c r="G106" i="880"/>
  <c r="G117" i="880" s="1"/>
  <c r="H111" i="880"/>
  <c r="H113" i="880" s="1"/>
  <c r="M122" i="880"/>
  <c r="I122" i="880"/>
  <c r="E122" i="880"/>
  <c r="M121" i="880"/>
  <c r="I121" i="880"/>
  <c r="I123" i="880" s="1"/>
  <c r="E121" i="880"/>
  <c r="P122" i="880"/>
  <c r="L122" i="880"/>
  <c r="H122" i="880"/>
  <c r="P121" i="880"/>
  <c r="L121" i="880"/>
  <c r="H121" i="880"/>
  <c r="K122" i="880"/>
  <c r="O121" i="880"/>
  <c r="G121" i="880"/>
  <c r="J122" i="880"/>
  <c r="N121" i="880"/>
  <c r="F121" i="880"/>
  <c r="F122" i="880"/>
  <c r="O122" i="880"/>
  <c r="K121" i="880"/>
  <c r="K123" i="880" s="1"/>
  <c r="N122" i="880"/>
  <c r="J121" i="880"/>
  <c r="G122" i="880"/>
  <c r="M106" i="880"/>
  <c r="M117" i="880" s="1"/>
  <c r="E106" i="880"/>
  <c r="E117" i="880" s="1"/>
  <c r="F104" i="880"/>
  <c r="K104" i="880"/>
  <c r="AO111" i="880"/>
  <c r="Y111" i="880"/>
  <c r="AO104" i="880"/>
  <c r="Y104" i="880"/>
  <c r="J111" i="880"/>
  <c r="O111" i="880"/>
  <c r="H106" i="880"/>
  <c r="H117" i="880" s="1"/>
  <c r="AF114" i="880"/>
  <c r="AF116" i="880" s="1"/>
  <c r="AF118" i="880" s="1"/>
  <c r="P104" i="880"/>
  <c r="L129" i="880"/>
  <c r="J104" i="880"/>
  <c r="O114" i="880"/>
  <c r="L106" i="880"/>
  <c r="L117" i="880" s="1"/>
  <c r="AK111" i="880"/>
  <c r="AK104" i="880"/>
  <c r="N111" i="880"/>
  <c r="X114" i="880"/>
  <c r="H129" i="880"/>
  <c r="P106" i="880"/>
  <c r="P117" i="880" s="1"/>
  <c r="L111" i="880"/>
  <c r="N104" i="880"/>
  <c r="AG111" i="880"/>
  <c r="AG104" i="880"/>
  <c r="G111" i="880"/>
  <c r="G113" i="880" s="1"/>
  <c r="I104" i="880"/>
  <c r="M104" i="880"/>
  <c r="M122" i="879"/>
  <c r="I122" i="879"/>
  <c r="E122" i="879"/>
  <c r="M121" i="879"/>
  <c r="I121" i="879"/>
  <c r="E121" i="879"/>
  <c r="P122" i="879"/>
  <c r="L122" i="879"/>
  <c r="H122" i="879"/>
  <c r="P121" i="879"/>
  <c r="L121" i="879"/>
  <c r="H121" i="879"/>
  <c r="K122" i="879"/>
  <c r="O121" i="879"/>
  <c r="G121" i="879"/>
  <c r="J122" i="879"/>
  <c r="N121" i="879"/>
  <c r="F121" i="879"/>
  <c r="F122" i="879"/>
  <c r="N122" i="879"/>
  <c r="J121" i="879"/>
  <c r="O122" i="879"/>
  <c r="K121" i="879"/>
  <c r="G122" i="879"/>
  <c r="R113" i="879"/>
  <c r="R114" i="879"/>
  <c r="Y114" i="879"/>
  <c r="Y113" i="879"/>
  <c r="W114" i="879"/>
  <c r="W113" i="879"/>
  <c r="G129" i="879"/>
  <c r="AJ113" i="879"/>
  <c r="AJ114" i="879"/>
  <c r="T113" i="879"/>
  <c r="T114" i="879"/>
  <c r="S113" i="879"/>
  <c r="S114" i="879"/>
  <c r="AE113" i="879"/>
  <c r="AE114" i="879"/>
  <c r="AG113" i="879"/>
  <c r="AG114" i="879"/>
  <c r="Q114" i="879"/>
  <c r="Q113" i="879"/>
  <c r="AN114" i="879"/>
  <c r="AN113" i="879"/>
  <c r="AB113" i="879"/>
  <c r="AB114" i="879"/>
  <c r="AH114" i="879"/>
  <c r="AH113" i="879"/>
  <c r="AH116" i="879" s="1"/>
  <c r="AH118" i="879" s="1"/>
  <c r="J129" i="879"/>
  <c r="X113" i="879"/>
  <c r="X116" i="879" s="1"/>
  <c r="X118" i="879" s="1"/>
  <c r="X114" i="879"/>
  <c r="AF113" i="879"/>
  <c r="E106" i="879"/>
  <c r="E117" i="879" s="1"/>
  <c r="AA113" i="879"/>
  <c r="AA116" i="879" s="1"/>
  <c r="AA118" i="879" s="1"/>
  <c r="H104" i="879"/>
  <c r="I104" i="879"/>
  <c r="J111" i="879"/>
  <c r="J113" i="879" s="1"/>
  <c r="G111" i="879"/>
  <c r="G114" i="879" s="1"/>
  <c r="I111" i="879"/>
  <c r="P111" i="879"/>
  <c r="U113" i="879"/>
  <c r="U116" i="879" s="1"/>
  <c r="U118" i="879" s="1"/>
  <c r="L104" i="879"/>
  <c r="M104" i="879"/>
  <c r="AK114" i="879"/>
  <c r="J106" i="879"/>
  <c r="J117" i="879" s="1"/>
  <c r="O129" i="879"/>
  <c r="O113" i="879"/>
  <c r="O114" i="879"/>
  <c r="AD116" i="879"/>
  <c r="AD118" i="879" s="1"/>
  <c r="P104" i="879"/>
  <c r="V114" i="879"/>
  <c r="V116" i="879" s="1"/>
  <c r="V118" i="879" s="1"/>
  <c r="N129" i="879"/>
  <c r="I106" i="879"/>
  <c r="I117" i="879" s="1"/>
  <c r="AP125" i="879"/>
  <c r="AP126" i="879" s="1"/>
  <c r="AP128" i="879" s="1"/>
  <c r="Z113" i="879"/>
  <c r="H111" i="879"/>
  <c r="AQ104" i="879"/>
  <c r="K114" i="879"/>
  <c r="K129" i="879"/>
  <c r="E104" i="879"/>
  <c r="K106" i="879"/>
  <c r="K117" i="879" s="1"/>
  <c r="AI104" i="879"/>
  <c r="AM104" i="879"/>
  <c r="S113" i="878"/>
  <c r="S116" i="878" s="1"/>
  <c r="S118" i="878" s="1"/>
  <c r="S114" i="878"/>
  <c r="AB114" i="878"/>
  <c r="AB113" i="878"/>
  <c r="AB116" i="878" s="1"/>
  <c r="AB118" i="878" s="1"/>
  <c r="AQ114" i="878"/>
  <c r="AQ113" i="878"/>
  <c r="AP114" i="878"/>
  <c r="AP113" i="878"/>
  <c r="AP116" i="878" s="1"/>
  <c r="AP118" i="878" s="1"/>
  <c r="R114" i="878"/>
  <c r="R113" i="878"/>
  <c r="AI113" i="878"/>
  <c r="AI114" i="878"/>
  <c r="M122" i="878"/>
  <c r="I122" i="878"/>
  <c r="E122" i="878"/>
  <c r="M121" i="878"/>
  <c r="I121" i="878"/>
  <c r="E121" i="878"/>
  <c r="O122" i="878"/>
  <c r="K122" i="878"/>
  <c r="G122" i="878"/>
  <c r="O121" i="878"/>
  <c r="K121" i="878"/>
  <c r="G121" i="878"/>
  <c r="L122" i="878"/>
  <c r="P121" i="878"/>
  <c r="H121" i="878"/>
  <c r="J122" i="878"/>
  <c r="N121" i="878"/>
  <c r="F121" i="878"/>
  <c r="F122" i="878"/>
  <c r="N122" i="878"/>
  <c r="J121" i="878"/>
  <c r="H122" i="878"/>
  <c r="L121" i="878"/>
  <c r="P122" i="878"/>
  <c r="AA113" i="878"/>
  <c r="AA114" i="878"/>
  <c r="Z114" i="878"/>
  <c r="Z113" i="878"/>
  <c r="AJ114" i="878"/>
  <c r="AJ113" i="878"/>
  <c r="AE116" i="878"/>
  <c r="AE118" i="878" s="1"/>
  <c r="L129" i="878"/>
  <c r="AH114" i="878"/>
  <c r="AH116" i="878" s="1"/>
  <c r="AH118" i="878" s="1"/>
  <c r="J111" i="878"/>
  <c r="J113" i="878" s="1"/>
  <c r="I106" i="878"/>
  <c r="I117" i="878" s="1"/>
  <c r="H129" i="878"/>
  <c r="AO113" i="878"/>
  <c r="AO116" i="878" s="1"/>
  <c r="AO118" i="878" s="1"/>
  <c r="K111" i="878"/>
  <c r="K113" i="878" s="1"/>
  <c r="AG114" i="878"/>
  <c r="AC114" i="878"/>
  <c r="AC116" i="878" s="1"/>
  <c r="AC118" i="878" s="1"/>
  <c r="E111" i="878"/>
  <c r="E104" i="878"/>
  <c r="N117" i="878"/>
  <c r="N111" i="878"/>
  <c r="H111" i="878"/>
  <c r="H113" i="878" s="1"/>
  <c r="G104" i="878"/>
  <c r="L106" i="878"/>
  <c r="L117" i="878" s="1"/>
  <c r="F111" i="878"/>
  <c r="AL113" i="878"/>
  <c r="AK114" i="878"/>
  <c r="O104" i="878"/>
  <c r="W114" i="878"/>
  <c r="W116" i="878" s="1"/>
  <c r="W118" i="878" s="1"/>
  <c r="AN114" i="878"/>
  <c r="K129" i="878"/>
  <c r="P106" i="878"/>
  <c r="P117" i="878" s="1"/>
  <c r="J106" i="878"/>
  <c r="J117" i="878" s="1"/>
  <c r="I111" i="878"/>
  <c r="I114" i="878" s="1"/>
  <c r="P104" i="878"/>
  <c r="L111" i="878"/>
  <c r="L113" i="878" s="1"/>
  <c r="AG113" i="878"/>
  <c r="G106" i="878"/>
  <c r="G117" i="878" s="1"/>
  <c r="H106" i="878"/>
  <c r="H117" i="878" s="1"/>
  <c r="E106" i="878"/>
  <c r="E117" i="878" s="1"/>
  <c r="N104" i="878"/>
  <c r="Q114" i="878"/>
  <c r="Q116" i="878" s="1"/>
  <c r="Q118" i="878" s="1"/>
  <c r="AD114" i="878"/>
  <c r="AD116" i="878" s="1"/>
  <c r="AD118" i="878" s="1"/>
  <c r="AM114" i="878"/>
  <c r="U114" i="878"/>
  <c r="U116" i="878" s="1"/>
  <c r="U118" i="878" s="1"/>
  <c r="M122" i="877"/>
  <c r="I122" i="877"/>
  <c r="E122" i="877"/>
  <c r="M121" i="877"/>
  <c r="M123" i="877" s="1"/>
  <c r="I121" i="877"/>
  <c r="E121" i="877"/>
  <c r="O122" i="877"/>
  <c r="K122" i="877"/>
  <c r="G122" i="877"/>
  <c r="O121" i="877"/>
  <c r="K121" i="877"/>
  <c r="G121" i="877"/>
  <c r="G123" i="877" s="1"/>
  <c r="L122" i="877"/>
  <c r="P121" i="877"/>
  <c r="H121" i="877"/>
  <c r="H123" i="877" s="1"/>
  <c r="P122" i="877"/>
  <c r="H122" i="877"/>
  <c r="L121" i="877"/>
  <c r="L123" i="877" s="1"/>
  <c r="N121" i="877"/>
  <c r="N122" i="877"/>
  <c r="J121" i="877"/>
  <c r="J122" i="877"/>
  <c r="F121" i="877"/>
  <c r="F122" i="877"/>
  <c r="AO114" i="877"/>
  <c r="AO113" i="877"/>
  <c r="Y114" i="877"/>
  <c r="Y113" i="877"/>
  <c r="AC116" i="877"/>
  <c r="AC118" i="877" s="1"/>
  <c r="J104" i="877"/>
  <c r="J106" i="877"/>
  <c r="J117" i="877" s="1"/>
  <c r="AQ114" i="877"/>
  <c r="AQ116" i="877" s="1"/>
  <c r="AQ118" i="877" s="1"/>
  <c r="AA114" i="877"/>
  <c r="AA116" i="877" s="1"/>
  <c r="AA118" i="877" s="1"/>
  <c r="F106" i="877"/>
  <c r="F117" i="877" s="1"/>
  <c r="F104" i="877"/>
  <c r="I129" i="877"/>
  <c r="AR114" i="877"/>
  <c r="AB114" i="877"/>
  <c r="P106" i="877"/>
  <c r="P117" i="877" s="1"/>
  <c r="AD113" i="877"/>
  <c r="AD116" i="877" s="1"/>
  <c r="AD118" i="877" s="1"/>
  <c r="H129" i="877"/>
  <c r="O106" i="877"/>
  <c r="O117" i="877" s="1"/>
  <c r="G111" i="877"/>
  <c r="AM114" i="877"/>
  <c r="AM116" i="877" s="1"/>
  <c r="AM118" i="877" s="1"/>
  <c r="W114" i="877"/>
  <c r="W116" i="877" s="1"/>
  <c r="W118" i="877" s="1"/>
  <c r="M104" i="877"/>
  <c r="AN114" i="877"/>
  <c r="AN116" i="877" s="1"/>
  <c r="AN118" i="877" s="1"/>
  <c r="X114" i="877"/>
  <c r="X116" i="877" s="1"/>
  <c r="X118" i="877" s="1"/>
  <c r="U116" i="877"/>
  <c r="U118" i="877" s="1"/>
  <c r="K111" i="877"/>
  <c r="AI114" i="877"/>
  <c r="AI116" i="877" s="1"/>
  <c r="AI118" i="877" s="1"/>
  <c r="S114" i="877"/>
  <c r="G104" i="877"/>
  <c r="AJ114" i="877"/>
  <c r="AL113" i="877"/>
  <c r="AL116" i="877" s="1"/>
  <c r="AL118" i="877" s="1"/>
  <c r="AH116" i="877"/>
  <c r="AH118" i="877" s="1"/>
  <c r="V113" i="877"/>
  <c r="AG116" i="877"/>
  <c r="AG118" i="877" s="1"/>
  <c r="AR113" i="877"/>
  <c r="AB113" i="877"/>
  <c r="H111" i="877"/>
  <c r="H114" i="877" s="1"/>
  <c r="G106" i="877"/>
  <c r="G117" i="877" s="1"/>
  <c r="I111" i="877"/>
  <c r="I113" i="877" s="1"/>
  <c r="I116" i="877" s="1"/>
  <c r="I118" i="877" s="1"/>
  <c r="AE114" i="877"/>
  <c r="AE116" i="877" s="1"/>
  <c r="AE118" i="877" s="1"/>
  <c r="N104" i="877"/>
  <c r="N106" i="877"/>
  <c r="N117" i="877" s="1"/>
  <c r="L106" i="877"/>
  <c r="L117" i="877" s="1"/>
  <c r="L104" i="877"/>
  <c r="I106" i="877"/>
  <c r="I117" i="877" s="1"/>
  <c r="E104" i="877"/>
  <c r="K104" i="877"/>
  <c r="P104" i="877"/>
  <c r="AK113" i="876"/>
  <c r="AK114" i="876"/>
  <c r="U113" i="876"/>
  <c r="U114" i="876"/>
  <c r="H113" i="876"/>
  <c r="AO114" i="876"/>
  <c r="AO113" i="876"/>
  <c r="AO116" i="876" s="1"/>
  <c r="AO118" i="876" s="1"/>
  <c r="Y114" i="876"/>
  <c r="Y113" i="876"/>
  <c r="Y116" i="876" s="1"/>
  <c r="Y118" i="876" s="1"/>
  <c r="AC114" i="876"/>
  <c r="AC113" i="876"/>
  <c r="AG113" i="876"/>
  <c r="AG114" i="876"/>
  <c r="Q113" i="876"/>
  <c r="Q114" i="876"/>
  <c r="M106" i="876"/>
  <c r="M117" i="876" s="1"/>
  <c r="E129" i="876"/>
  <c r="AN114" i="876"/>
  <c r="X114" i="876"/>
  <c r="M122" i="876"/>
  <c r="I122" i="876"/>
  <c r="E122" i="876"/>
  <c r="M121" i="876"/>
  <c r="I121" i="876"/>
  <c r="E121" i="876"/>
  <c r="P122" i="876"/>
  <c r="L122" i="876"/>
  <c r="H122" i="876"/>
  <c r="P121" i="876"/>
  <c r="L121" i="876"/>
  <c r="H121" i="876"/>
  <c r="K122" i="876"/>
  <c r="O121" i="876"/>
  <c r="G121" i="876"/>
  <c r="O122" i="876"/>
  <c r="G122" i="876"/>
  <c r="K121" i="876"/>
  <c r="N121" i="876"/>
  <c r="N122" i="876"/>
  <c r="J121" i="876"/>
  <c r="F122" i="876"/>
  <c r="F121" i="876"/>
  <c r="F123" i="876" s="1"/>
  <c r="J122" i="876"/>
  <c r="G111" i="876"/>
  <c r="AQ114" i="876"/>
  <c r="AQ116" i="876" s="1"/>
  <c r="AQ118" i="876" s="1"/>
  <c r="AA114" i="876"/>
  <c r="AA116" i="876" s="1"/>
  <c r="AA118" i="876" s="1"/>
  <c r="AN113" i="876"/>
  <c r="AD114" i="876"/>
  <c r="AD113" i="876"/>
  <c r="L129" i="876"/>
  <c r="L114" i="876"/>
  <c r="G104" i="876"/>
  <c r="I104" i="876"/>
  <c r="AJ114" i="876"/>
  <c r="AJ116" i="876" s="1"/>
  <c r="AJ118" i="876" s="1"/>
  <c r="T114" i="876"/>
  <c r="K111" i="876"/>
  <c r="E111" i="876"/>
  <c r="E113" i="876" s="1"/>
  <c r="AM114" i="876"/>
  <c r="W114" i="876"/>
  <c r="W116" i="876" s="1"/>
  <c r="W118" i="876" s="1"/>
  <c r="F104" i="876"/>
  <c r="Z125" i="876"/>
  <c r="Z126" i="876" s="1"/>
  <c r="Z128" i="876" s="1"/>
  <c r="K104" i="876"/>
  <c r="M129" i="876"/>
  <c r="J114" i="876"/>
  <c r="J129" i="876"/>
  <c r="J113" i="876"/>
  <c r="AF114" i="876"/>
  <c r="AF116" i="876" s="1"/>
  <c r="AF118" i="876" s="1"/>
  <c r="H129" i="876"/>
  <c r="H114" i="876"/>
  <c r="K106" i="876"/>
  <c r="K117" i="876" s="1"/>
  <c r="O111" i="876"/>
  <c r="I111" i="876"/>
  <c r="AI114" i="876"/>
  <c r="AI116" i="876" s="1"/>
  <c r="AI118" i="876" s="1"/>
  <c r="X113" i="876"/>
  <c r="L117" i="876"/>
  <c r="H106" i="876"/>
  <c r="H117" i="876" s="1"/>
  <c r="AL113" i="876"/>
  <c r="AL114" i="876"/>
  <c r="V113" i="876"/>
  <c r="O104" i="876"/>
  <c r="J106" i="876"/>
  <c r="J117" i="876" s="1"/>
  <c r="AR114" i="876"/>
  <c r="AR116" i="876" s="1"/>
  <c r="AR118" i="876" s="1"/>
  <c r="AB114" i="876"/>
  <c r="AB116" i="876" s="1"/>
  <c r="AB118" i="876" s="1"/>
  <c r="L111" i="876"/>
  <c r="M111" i="876"/>
  <c r="M113" i="876" s="1"/>
  <c r="AE114" i="876"/>
  <c r="AE116" i="876" s="1"/>
  <c r="AE118" i="876" s="1"/>
  <c r="N104" i="876"/>
  <c r="P104" i="876"/>
  <c r="M113" i="873"/>
  <c r="M114" i="873"/>
  <c r="AD113" i="873"/>
  <c r="AD114" i="873"/>
  <c r="AQ113" i="873"/>
  <c r="AQ114" i="873"/>
  <c r="AA114" i="873"/>
  <c r="AA113" i="873"/>
  <c r="AA116" i="873" s="1"/>
  <c r="AA118" i="873" s="1"/>
  <c r="X114" i="873"/>
  <c r="X113" i="873"/>
  <c r="X116" i="873" s="1"/>
  <c r="X118" i="873" s="1"/>
  <c r="AI114" i="873"/>
  <c r="AI113" i="873"/>
  <c r="AI116" i="873" s="1"/>
  <c r="AI118" i="873" s="1"/>
  <c r="S114" i="873"/>
  <c r="S113" i="873"/>
  <c r="S116" i="873" s="1"/>
  <c r="S118" i="873" s="1"/>
  <c r="AL114" i="873"/>
  <c r="AL113" i="873"/>
  <c r="AG114" i="873"/>
  <c r="AF114" i="873"/>
  <c r="AF116" i="873" s="1"/>
  <c r="AF118" i="873" s="1"/>
  <c r="R113" i="873"/>
  <c r="R116" i="873" s="1"/>
  <c r="R118" i="873" s="1"/>
  <c r="P104" i="873"/>
  <c r="AC104" i="873"/>
  <c r="W113" i="873"/>
  <c r="W116" i="873" s="1"/>
  <c r="W118" i="873" s="1"/>
  <c r="AK111" i="873"/>
  <c r="U111" i="873"/>
  <c r="P106" i="873"/>
  <c r="P117" i="873" s="1"/>
  <c r="M117" i="873"/>
  <c r="I106" i="873"/>
  <c r="I117" i="873" s="1"/>
  <c r="J129" i="873"/>
  <c r="O104" i="873"/>
  <c r="AO104" i="873"/>
  <c r="Y104" i="873"/>
  <c r="F129" i="873"/>
  <c r="F114" i="873"/>
  <c r="F113" i="873"/>
  <c r="F106" i="873"/>
  <c r="F117" i="873" s="1"/>
  <c r="E104" i="873"/>
  <c r="N114" i="873"/>
  <c r="M122" i="873"/>
  <c r="I122" i="873"/>
  <c r="E122" i="873"/>
  <c r="M121" i="873"/>
  <c r="I121" i="873"/>
  <c r="E121" i="873"/>
  <c r="O122" i="873"/>
  <c r="K122" i="873"/>
  <c r="G122" i="873"/>
  <c r="O121" i="873"/>
  <c r="K121" i="873"/>
  <c r="G121" i="873"/>
  <c r="L122" i="873"/>
  <c r="P121" i="873"/>
  <c r="H121" i="873"/>
  <c r="J122" i="873"/>
  <c r="N121" i="873"/>
  <c r="F121" i="873"/>
  <c r="F122" i="873"/>
  <c r="P122" i="873"/>
  <c r="L121" i="873"/>
  <c r="L123" i="873" s="1"/>
  <c r="H122" i="873"/>
  <c r="J121" i="873"/>
  <c r="N122" i="873"/>
  <c r="G114" i="873"/>
  <c r="G116" i="873" s="1"/>
  <c r="G118" i="873" s="1"/>
  <c r="V116" i="873"/>
  <c r="V118" i="873" s="1"/>
  <c r="L106" i="873"/>
  <c r="L117" i="873" s="1"/>
  <c r="AJ116" i="873"/>
  <c r="AJ118" i="873" s="1"/>
  <c r="K104" i="873"/>
  <c r="I104" i="873"/>
  <c r="G106" i="873"/>
  <c r="G117" i="873" s="1"/>
  <c r="Q111" i="873"/>
  <c r="Q113" i="873" s="1"/>
  <c r="AH116" i="873"/>
  <c r="AH118" i="873" s="1"/>
  <c r="E106" i="873"/>
  <c r="E117" i="873" s="1"/>
  <c r="AP114" i="873"/>
  <c r="H104" i="873"/>
  <c r="AM114" i="873"/>
  <c r="AK104" i="873"/>
  <c r="U104" i="873"/>
  <c r="O106" i="873"/>
  <c r="O117" i="873" s="1"/>
  <c r="AO113" i="872"/>
  <c r="AO114" i="872"/>
  <c r="M122" i="872"/>
  <c r="I122" i="872"/>
  <c r="E122" i="872"/>
  <c r="M121" i="872"/>
  <c r="I121" i="872"/>
  <c r="E121" i="872"/>
  <c r="E123" i="872" s="1"/>
  <c r="O122" i="872"/>
  <c r="K122" i="872"/>
  <c r="G122" i="872"/>
  <c r="O121" i="872"/>
  <c r="O123" i="872" s="1"/>
  <c r="K121" i="872"/>
  <c r="G121" i="872"/>
  <c r="L122" i="872"/>
  <c r="P121" i="872"/>
  <c r="P123" i="872" s="1"/>
  <c r="H121" i="872"/>
  <c r="J122" i="872"/>
  <c r="N121" i="872"/>
  <c r="F121" i="872"/>
  <c r="F123" i="872" s="1"/>
  <c r="F122" i="872"/>
  <c r="P122" i="872"/>
  <c r="L121" i="872"/>
  <c r="L123" i="872" s="1"/>
  <c r="H122" i="872"/>
  <c r="J121" i="872"/>
  <c r="N122" i="872"/>
  <c r="J114" i="872"/>
  <c r="J113" i="872"/>
  <c r="Y113" i="872"/>
  <c r="Y114" i="872"/>
  <c r="AA113" i="872"/>
  <c r="AA114" i="872"/>
  <c r="W114" i="872"/>
  <c r="W113" i="872"/>
  <c r="W116" i="872" s="1"/>
  <c r="W118" i="872" s="1"/>
  <c r="AE116" i="872"/>
  <c r="AE118" i="872" s="1"/>
  <c r="AH104" i="872"/>
  <c r="H104" i="872"/>
  <c r="E106" i="872"/>
  <c r="E117" i="872" s="1"/>
  <c r="E104" i="872"/>
  <c r="AN114" i="872"/>
  <c r="AN113" i="872"/>
  <c r="X114" i="872"/>
  <c r="X113" i="872"/>
  <c r="AM114" i="872"/>
  <c r="AM116" i="872" s="1"/>
  <c r="AM118" i="872" s="1"/>
  <c r="AP111" i="872"/>
  <c r="AP113" i="872" s="1"/>
  <c r="F114" i="872"/>
  <c r="F116" i="872" s="1"/>
  <c r="F118" i="872" s="1"/>
  <c r="F129" i="872"/>
  <c r="L104" i="872"/>
  <c r="I104" i="872"/>
  <c r="AJ114" i="872"/>
  <c r="AJ116" i="872" s="1"/>
  <c r="AJ118" i="872" s="1"/>
  <c r="T114" i="872"/>
  <c r="T116" i="872" s="1"/>
  <c r="T118" i="872" s="1"/>
  <c r="AK116" i="872"/>
  <c r="AK118" i="872" s="1"/>
  <c r="L111" i="872"/>
  <c r="G104" i="872"/>
  <c r="P104" i="872"/>
  <c r="M106" i="872"/>
  <c r="M117" i="872" s="1"/>
  <c r="M104" i="872"/>
  <c r="AG114" i="872"/>
  <c r="AG116" i="872" s="1"/>
  <c r="AG118" i="872" s="1"/>
  <c r="Q114" i="872"/>
  <c r="AF113" i="872"/>
  <c r="AF114" i="872"/>
  <c r="G106" i="872"/>
  <c r="G117" i="872" s="1"/>
  <c r="S114" i="872"/>
  <c r="S116" i="872" s="1"/>
  <c r="S118" i="872" s="1"/>
  <c r="N117" i="872"/>
  <c r="J117" i="872"/>
  <c r="AD111" i="872"/>
  <c r="AD113" i="872" s="1"/>
  <c r="P106" i="872"/>
  <c r="P117" i="872" s="1"/>
  <c r="Z111" i="872"/>
  <c r="Z113" i="872" s="1"/>
  <c r="AL104" i="872"/>
  <c r="O104" i="872"/>
  <c r="K104" i="872"/>
  <c r="AR114" i="872"/>
  <c r="AR116" i="872" s="1"/>
  <c r="AR118" i="872" s="1"/>
  <c r="AB114" i="872"/>
  <c r="AB116" i="872" s="1"/>
  <c r="AB118" i="872" s="1"/>
  <c r="V111" i="872"/>
  <c r="V113" i="872" s="1"/>
  <c r="AA113" i="871"/>
  <c r="AA114" i="871"/>
  <c r="K129" i="871"/>
  <c r="K114" i="871"/>
  <c r="K113" i="871"/>
  <c r="K116" i="871" s="1"/>
  <c r="AR113" i="871"/>
  <c r="S113" i="871"/>
  <c r="S114" i="871"/>
  <c r="H129" i="871"/>
  <c r="H114" i="871"/>
  <c r="H113" i="871"/>
  <c r="O113" i="871"/>
  <c r="M122" i="871"/>
  <c r="I122" i="871"/>
  <c r="E122" i="871"/>
  <c r="M121" i="871"/>
  <c r="I121" i="871"/>
  <c r="E121" i="871"/>
  <c r="O122" i="871"/>
  <c r="K122" i="871"/>
  <c r="G122" i="871"/>
  <c r="O121" i="871"/>
  <c r="K121" i="871"/>
  <c r="G121" i="871"/>
  <c r="L122" i="871"/>
  <c r="P121" i="871"/>
  <c r="H121" i="871"/>
  <c r="J122" i="871"/>
  <c r="N121" i="871"/>
  <c r="F121" i="871"/>
  <c r="F122" i="871"/>
  <c r="P122" i="871"/>
  <c r="L121" i="871"/>
  <c r="L123" i="871" s="1"/>
  <c r="H122" i="871"/>
  <c r="N122" i="871"/>
  <c r="J121" i="871"/>
  <c r="J123" i="871" s="1"/>
  <c r="AQ113" i="871"/>
  <c r="AQ114" i="871"/>
  <c r="AI113" i="871"/>
  <c r="AI114" i="871"/>
  <c r="W113" i="871"/>
  <c r="W114" i="871"/>
  <c r="AO113" i="871"/>
  <c r="AO114" i="871"/>
  <c r="AF113" i="871"/>
  <c r="AF114" i="871"/>
  <c r="AK116" i="871"/>
  <c r="AK118" i="871" s="1"/>
  <c r="U116" i="871"/>
  <c r="U118" i="871" s="1"/>
  <c r="J111" i="871"/>
  <c r="J104" i="871"/>
  <c r="I106" i="871"/>
  <c r="I117" i="871" s="1"/>
  <c r="I104" i="871"/>
  <c r="X114" i="871"/>
  <c r="X113" i="871"/>
  <c r="X116" i="871" s="1"/>
  <c r="X118" i="871" s="1"/>
  <c r="N114" i="871"/>
  <c r="N129" i="871"/>
  <c r="AL104" i="871"/>
  <c r="V104" i="871"/>
  <c r="Y114" i="871"/>
  <c r="Y116" i="871" s="1"/>
  <c r="Y118" i="871" s="1"/>
  <c r="AM113" i="871"/>
  <c r="AM116" i="871" s="1"/>
  <c r="AM118" i="871" s="1"/>
  <c r="AP111" i="871"/>
  <c r="Z111" i="871"/>
  <c r="F104" i="871"/>
  <c r="P117" i="871"/>
  <c r="N113" i="871"/>
  <c r="E106" i="871"/>
  <c r="E117" i="871" s="1"/>
  <c r="E104" i="871"/>
  <c r="AR114" i="871"/>
  <c r="P113" i="871"/>
  <c r="P114" i="871"/>
  <c r="AD104" i="871"/>
  <c r="L129" i="871"/>
  <c r="AH111" i="871"/>
  <c r="AH113" i="871" s="1"/>
  <c r="R111" i="871"/>
  <c r="R113" i="871" s="1"/>
  <c r="K117" i="871"/>
  <c r="M106" i="871"/>
  <c r="M117" i="871" s="1"/>
  <c r="M104" i="871"/>
  <c r="F106" i="871"/>
  <c r="F117" i="871" s="1"/>
  <c r="H106" i="871"/>
  <c r="H117" i="871" s="1"/>
  <c r="AJ113" i="871"/>
  <c r="AN114" i="871"/>
  <c r="AB114" i="871"/>
  <c r="AP104" i="871"/>
  <c r="Z104" i="871"/>
  <c r="Q114" i="868"/>
  <c r="Q113" i="868"/>
  <c r="AN114" i="868"/>
  <c r="AN113" i="868"/>
  <c r="AL114" i="868"/>
  <c r="AL113" i="868"/>
  <c r="V114" i="868"/>
  <c r="Y113" i="868"/>
  <c r="K129" i="868"/>
  <c r="K114" i="868"/>
  <c r="K113" i="868"/>
  <c r="N129" i="868"/>
  <c r="N114" i="868"/>
  <c r="N113" i="868"/>
  <c r="AG114" i="868"/>
  <c r="AG113" i="868"/>
  <c r="AR116" i="868"/>
  <c r="AR118" i="868" s="1"/>
  <c r="M122" i="868"/>
  <c r="I122" i="868"/>
  <c r="E122" i="868"/>
  <c r="M121" i="868"/>
  <c r="M123" i="868" s="1"/>
  <c r="I121" i="868"/>
  <c r="E121" i="868"/>
  <c r="O122" i="868"/>
  <c r="K122" i="868"/>
  <c r="G122" i="868"/>
  <c r="O121" i="868"/>
  <c r="K121" i="868"/>
  <c r="G121" i="868"/>
  <c r="G123" i="868" s="1"/>
  <c r="L122" i="868"/>
  <c r="P121" i="868"/>
  <c r="H121" i="868"/>
  <c r="J122" i="868"/>
  <c r="N121" i="868"/>
  <c r="F121" i="868"/>
  <c r="F122" i="868"/>
  <c r="N122" i="868"/>
  <c r="J121" i="868"/>
  <c r="H122" i="868"/>
  <c r="L121" i="868"/>
  <c r="L123" i="868" s="1"/>
  <c r="P122" i="868"/>
  <c r="AO113" i="868"/>
  <c r="AO114" i="868"/>
  <c r="O129" i="868"/>
  <c r="O114" i="868"/>
  <c r="O113" i="868"/>
  <c r="G116" i="868"/>
  <c r="G118" i="868" s="1"/>
  <c r="J111" i="868"/>
  <c r="AP113" i="868"/>
  <c r="AP116" i="868" s="1"/>
  <c r="AP118" i="868" s="1"/>
  <c r="E129" i="868"/>
  <c r="E114" i="868"/>
  <c r="AF114" i="868"/>
  <c r="I104" i="868"/>
  <c r="AA114" i="868"/>
  <c r="AA116" i="868" s="1"/>
  <c r="AA118" i="868" s="1"/>
  <c r="AC125" i="868"/>
  <c r="AC126" i="868" s="1"/>
  <c r="AC128" i="868" s="1"/>
  <c r="L111" i="868"/>
  <c r="H104" i="868"/>
  <c r="L106" i="868"/>
  <c r="L117" i="868" s="1"/>
  <c r="M117" i="868"/>
  <c r="AB114" i="868"/>
  <c r="AB116" i="868" s="1"/>
  <c r="AB118" i="868" s="1"/>
  <c r="AM114" i="868"/>
  <c r="W114" i="868"/>
  <c r="W116" i="868" s="1"/>
  <c r="W118" i="868" s="1"/>
  <c r="AH113" i="868"/>
  <c r="R113" i="868"/>
  <c r="K117" i="868"/>
  <c r="AR114" i="868"/>
  <c r="X114" i="868"/>
  <c r="J106" i="868"/>
  <c r="J117" i="868" s="1"/>
  <c r="G129" i="868"/>
  <c r="G114" i="868"/>
  <c r="E113" i="868"/>
  <c r="F104" i="868"/>
  <c r="AF113" i="868"/>
  <c r="AF116" i="868" s="1"/>
  <c r="AF118" i="868" s="1"/>
  <c r="P104" i="868"/>
  <c r="P106" i="868"/>
  <c r="P117" i="868" s="1"/>
  <c r="H106" i="868"/>
  <c r="H117" i="868" s="1"/>
  <c r="AJ114" i="868"/>
  <c r="AJ116" i="868" s="1"/>
  <c r="AJ118" i="868" s="1"/>
  <c r="T114" i="868"/>
  <c r="T116" i="868" s="1"/>
  <c r="T118" i="868" s="1"/>
  <c r="E117" i="868"/>
  <c r="AC113" i="865"/>
  <c r="AC114" i="865"/>
  <c r="AJ114" i="865"/>
  <c r="AJ113" i="865"/>
  <c r="AG113" i="865"/>
  <c r="Q114" i="865"/>
  <c r="AK114" i="865"/>
  <c r="AK113" i="865"/>
  <c r="AK116" i="865" s="1"/>
  <c r="AK118" i="865" s="1"/>
  <c r="U114" i="865"/>
  <c r="U113" i="865"/>
  <c r="AQ114" i="865"/>
  <c r="E104" i="865"/>
  <c r="K104" i="865"/>
  <c r="H106" i="865"/>
  <c r="H117" i="865" s="1"/>
  <c r="AD114" i="865"/>
  <c r="AP114" i="865"/>
  <c r="AP116" i="865" s="1"/>
  <c r="AP118" i="865" s="1"/>
  <c r="J104" i="865"/>
  <c r="T113" i="865"/>
  <c r="T116" i="865" s="1"/>
  <c r="T118" i="865" s="1"/>
  <c r="AM114" i="865"/>
  <c r="W114" i="865"/>
  <c r="W116" i="865" s="1"/>
  <c r="W118" i="865" s="1"/>
  <c r="M106" i="865"/>
  <c r="M117" i="865" s="1"/>
  <c r="I104" i="865"/>
  <c r="O129" i="865"/>
  <c r="AD113" i="865"/>
  <c r="F104" i="865"/>
  <c r="AO114" i="865"/>
  <c r="AO116" i="865" s="1"/>
  <c r="AO118" i="865" s="1"/>
  <c r="Y114" i="865"/>
  <c r="Y116" i="865" s="1"/>
  <c r="Y118" i="865" s="1"/>
  <c r="V114" i="865"/>
  <c r="N111" i="865"/>
  <c r="AH114" i="865"/>
  <c r="AH116" i="865" s="1"/>
  <c r="AH118" i="865" s="1"/>
  <c r="J106" i="865"/>
  <c r="J117" i="865" s="1"/>
  <c r="O106" i="865"/>
  <c r="O117" i="865" s="1"/>
  <c r="AI114" i="865"/>
  <c r="AI116" i="865" s="1"/>
  <c r="AI118" i="865" s="1"/>
  <c r="S114" i="865"/>
  <c r="M129" i="865"/>
  <c r="P129" i="865"/>
  <c r="P114" i="865"/>
  <c r="P116" i="865" s="1"/>
  <c r="P118" i="865" s="1"/>
  <c r="M122" i="865"/>
  <c r="I122" i="865"/>
  <c r="E122" i="865"/>
  <c r="M121" i="865"/>
  <c r="I121" i="865"/>
  <c r="E121" i="865"/>
  <c r="O122" i="865"/>
  <c r="K122" i="865"/>
  <c r="G122" i="865"/>
  <c r="O121" i="865"/>
  <c r="K121" i="865"/>
  <c r="G121" i="865"/>
  <c r="L122" i="865"/>
  <c r="P121" i="865"/>
  <c r="H121" i="865"/>
  <c r="P122" i="865"/>
  <c r="H122" i="865"/>
  <c r="L121" i="865"/>
  <c r="N121" i="865"/>
  <c r="N122" i="865"/>
  <c r="J121" i="865"/>
  <c r="J122" i="865"/>
  <c r="F121" i="865"/>
  <c r="F122" i="865"/>
  <c r="Z114" i="865"/>
  <c r="Z116" i="865" s="1"/>
  <c r="Z118" i="865" s="1"/>
  <c r="AE114" i="865"/>
  <c r="AE116" i="865" s="1"/>
  <c r="AE118" i="865" s="1"/>
  <c r="L106" i="865"/>
  <c r="L117" i="865" s="1"/>
  <c r="L104" i="865"/>
  <c r="E106" i="865"/>
  <c r="E117" i="865" s="1"/>
  <c r="G104" i="865"/>
  <c r="AL113" i="865"/>
  <c r="AL116" i="865" s="1"/>
  <c r="AL118" i="865" s="1"/>
  <c r="H104" i="865"/>
  <c r="I111" i="865"/>
  <c r="R114" i="865"/>
  <c r="R116" i="865" s="1"/>
  <c r="R118" i="865" s="1"/>
  <c r="K106" i="865"/>
  <c r="K117" i="865" s="1"/>
  <c r="G106" i="865"/>
  <c r="G117" i="865" s="1"/>
  <c r="AE114" i="864"/>
  <c r="AE113" i="864"/>
  <c r="AE116" i="864" s="1"/>
  <c r="AE118" i="864" s="1"/>
  <c r="AQ114" i="864"/>
  <c r="AQ113" i="864"/>
  <c r="AA114" i="864"/>
  <c r="AA113" i="864"/>
  <c r="O122" i="864"/>
  <c r="K122" i="864"/>
  <c r="G122" i="864"/>
  <c r="O121" i="864"/>
  <c r="K121" i="864"/>
  <c r="G121" i="864"/>
  <c r="P122" i="864"/>
  <c r="J122" i="864"/>
  <c r="E122" i="864"/>
  <c r="L121" i="864"/>
  <c r="F121" i="864"/>
  <c r="M122" i="864"/>
  <c r="H122" i="864"/>
  <c r="N121" i="864"/>
  <c r="I121" i="864"/>
  <c r="F122" i="864"/>
  <c r="H121" i="864"/>
  <c r="H123" i="864" s="1"/>
  <c r="N122" i="864"/>
  <c r="P121" i="864"/>
  <c r="P123" i="864" s="1"/>
  <c r="E121" i="864"/>
  <c r="L122" i="864"/>
  <c r="M121" i="864"/>
  <c r="I122" i="864"/>
  <c r="J121" i="864"/>
  <c r="J123" i="864" s="1"/>
  <c r="AO114" i="864"/>
  <c r="AO113" i="864"/>
  <c r="AO116" i="864" s="1"/>
  <c r="AO118" i="864" s="1"/>
  <c r="Y114" i="864"/>
  <c r="Y113" i="864"/>
  <c r="E111" i="864"/>
  <c r="AF114" i="864"/>
  <c r="J104" i="864"/>
  <c r="S114" i="864"/>
  <c r="S116" i="864" s="1"/>
  <c r="S118" i="864" s="1"/>
  <c r="M117" i="864"/>
  <c r="K104" i="864"/>
  <c r="M129" i="864"/>
  <c r="AF113" i="864"/>
  <c r="AK114" i="864"/>
  <c r="P106" i="864"/>
  <c r="P117" i="864" s="1"/>
  <c r="P104" i="864"/>
  <c r="K106" i="864"/>
  <c r="K117" i="864" s="1"/>
  <c r="G111" i="864"/>
  <c r="G114" i="864" s="1"/>
  <c r="I111" i="864"/>
  <c r="J106" i="864"/>
  <c r="J117" i="864" s="1"/>
  <c r="W114" i="864"/>
  <c r="F106" i="864"/>
  <c r="F117" i="864" s="1"/>
  <c r="F104" i="864"/>
  <c r="L106" i="864"/>
  <c r="L117" i="864" s="1"/>
  <c r="L104" i="864"/>
  <c r="E104" i="864"/>
  <c r="X116" i="864"/>
  <c r="X118" i="864" s="1"/>
  <c r="G129" i="864"/>
  <c r="G113" i="864"/>
  <c r="W116" i="864"/>
  <c r="W118" i="864" s="1"/>
  <c r="N106" i="864"/>
  <c r="N117" i="864" s="1"/>
  <c r="N104" i="864"/>
  <c r="AC113" i="864"/>
  <c r="I106" i="864"/>
  <c r="I117" i="864" s="1"/>
  <c r="O104" i="864"/>
  <c r="AB125" i="864"/>
  <c r="AB126" i="864" s="1"/>
  <c r="AB128" i="864" s="1"/>
  <c r="AG114" i="864"/>
  <c r="Q114" i="864"/>
  <c r="Q113" i="864"/>
  <c r="Q116" i="864" s="1"/>
  <c r="Q118" i="864" s="1"/>
  <c r="H106" i="864"/>
  <c r="H117" i="864" s="1"/>
  <c r="H104" i="864"/>
  <c r="G106" i="864"/>
  <c r="G117" i="864" s="1"/>
  <c r="M111" i="864"/>
  <c r="M113" i="864" s="1"/>
  <c r="AG114" i="863"/>
  <c r="AG113" i="863"/>
  <c r="AC114" i="863"/>
  <c r="AC113" i="863"/>
  <c r="AQ113" i="863"/>
  <c r="M122" i="863"/>
  <c r="I122" i="863"/>
  <c r="E122" i="863"/>
  <c r="M121" i="863"/>
  <c r="I121" i="863"/>
  <c r="E121" i="863"/>
  <c r="O122" i="863"/>
  <c r="K122" i="863"/>
  <c r="G122" i="863"/>
  <c r="O121" i="863"/>
  <c r="K121" i="863"/>
  <c r="G121" i="863"/>
  <c r="L122" i="863"/>
  <c r="P121" i="863"/>
  <c r="H121" i="863"/>
  <c r="J122" i="863"/>
  <c r="N121" i="863"/>
  <c r="N123" i="863" s="1"/>
  <c r="F121" i="863"/>
  <c r="F122" i="863"/>
  <c r="N122" i="863"/>
  <c r="P122" i="863"/>
  <c r="L121" i="863"/>
  <c r="J121" i="863"/>
  <c r="H122" i="863"/>
  <c r="AO114" i="863"/>
  <c r="AO113" i="863"/>
  <c r="U113" i="863"/>
  <c r="U114" i="863"/>
  <c r="O113" i="863"/>
  <c r="AB113" i="863"/>
  <c r="AH116" i="863"/>
  <c r="AH118" i="863" s="1"/>
  <c r="H111" i="863"/>
  <c r="Q116" i="863"/>
  <c r="Q118" i="863" s="1"/>
  <c r="L129" i="863"/>
  <c r="M114" i="863"/>
  <c r="M113" i="863"/>
  <c r="AJ114" i="863"/>
  <c r="T114" i="863"/>
  <c r="AD114" i="863"/>
  <c r="AD116" i="863" s="1"/>
  <c r="AD118" i="863" s="1"/>
  <c r="Z114" i="863"/>
  <c r="Z116" i="863" s="1"/>
  <c r="Z118" i="863" s="1"/>
  <c r="K117" i="863"/>
  <c r="S114" i="863"/>
  <c r="I106" i="863"/>
  <c r="I117" i="863" s="1"/>
  <c r="K129" i="863"/>
  <c r="P106" i="863"/>
  <c r="P117" i="863" s="1"/>
  <c r="L106" i="863"/>
  <c r="L117" i="863" s="1"/>
  <c r="P104" i="863"/>
  <c r="T113" i="863"/>
  <c r="AF114" i="863"/>
  <c r="AF113" i="863"/>
  <c r="G104" i="863"/>
  <c r="J104" i="863"/>
  <c r="V116" i="863"/>
  <c r="V118" i="863" s="1"/>
  <c r="E129" i="863"/>
  <c r="E114" i="863"/>
  <c r="AR114" i="863"/>
  <c r="AR116" i="863" s="1"/>
  <c r="AR118" i="863" s="1"/>
  <c r="AB114" i="863"/>
  <c r="E113" i="863"/>
  <c r="E116" i="863" s="1"/>
  <c r="E118" i="863" s="1"/>
  <c r="AP113" i="863"/>
  <c r="AP116" i="863" s="1"/>
  <c r="AP118" i="863" s="1"/>
  <c r="AI113" i="863"/>
  <c r="S113" i="863"/>
  <c r="Y113" i="863"/>
  <c r="O117" i="863"/>
  <c r="H104" i="863"/>
  <c r="I104" i="863"/>
  <c r="X114" i="863"/>
  <c r="W114" i="863"/>
  <c r="AE114" i="860"/>
  <c r="AE113" i="860"/>
  <c r="AL114" i="860"/>
  <c r="AL113" i="860"/>
  <c r="AL116" i="860" s="1"/>
  <c r="AL118" i="860" s="1"/>
  <c r="W114" i="860"/>
  <c r="W113" i="860"/>
  <c r="V114" i="860"/>
  <c r="V113" i="860"/>
  <c r="V116" i="860" s="1"/>
  <c r="V118" i="860" s="1"/>
  <c r="AD113" i="860"/>
  <c r="AD114" i="860"/>
  <c r="N113" i="860"/>
  <c r="S113" i="860"/>
  <c r="S114" i="860"/>
  <c r="AR114" i="860"/>
  <c r="AH114" i="860"/>
  <c r="H106" i="860"/>
  <c r="H117" i="860" s="1"/>
  <c r="AR113" i="860"/>
  <c r="G114" i="860"/>
  <c r="AN113" i="860"/>
  <c r="AN114" i="860"/>
  <c r="AG104" i="860"/>
  <c r="K104" i="860"/>
  <c r="P129" i="860"/>
  <c r="P114" i="860"/>
  <c r="P113" i="860"/>
  <c r="AJ114" i="860"/>
  <c r="AJ116" i="860" s="1"/>
  <c r="AJ118" i="860" s="1"/>
  <c r="T114" i="860"/>
  <c r="T116" i="860" s="1"/>
  <c r="T118" i="860" s="1"/>
  <c r="AP114" i="860"/>
  <c r="Z114" i="860"/>
  <c r="Z116" i="860" s="1"/>
  <c r="Z118" i="860" s="1"/>
  <c r="AC113" i="860"/>
  <c r="Q104" i="860"/>
  <c r="AB114" i="860"/>
  <c r="R114" i="860"/>
  <c r="AH113" i="860"/>
  <c r="L104" i="860"/>
  <c r="X113" i="860"/>
  <c r="X114" i="860"/>
  <c r="J106" i="860"/>
  <c r="J117" i="860" s="1"/>
  <c r="M122" i="860"/>
  <c r="I122" i="860"/>
  <c r="E122" i="860"/>
  <c r="M121" i="860"/>
  <c r="I121" i="860"/>
  <c r="E121" i="860"/>
  <c r="P122" i="860"/>
  <c r="L122" i="860"/>
  <c r="H122" i="860"/>
  <c r="P121" i="860"/>
  <c r="L121" i="860"/>
  <c r="H121" i="860"/>
  <c r="K122" i="860"/>
  <c r="O121" i="860"/>
  <c r="O123" i="860" s="1"/>
  <c r="G121" i="860"/>
  <c r="J122" i="860"/>
  <c r="N121" i="860"/>
  <c r="F121" i="860"/>
  <c r="F122" i="860"/>
  <c r="N122" i="860"/>
  <c r="O122" i="860"/>
  <c r="K121" i="860"/>
  <c r="K123" i="860" s="1"/>
  <c r="J121" i="860"/>
  <c r="G122" i="860"/>
  <c r="Y104" i="860"/>
  <c r="P117" i="860"/>
  <c r="AA113" i="860"/>
  <c r="G111" i="860"/>
  <c r="R113" i="860"/>
  <c r="AB113" i="860"/>
  <c r="O104" i="860"/>
  <c r="AF114" i="860"/>
  <c r="AF113" i="860"/>
  <c r="AF116" i="860" s="1"/>
  <c r="AF118" i="860" s="1"/>
  <c r="F129" i="860"/>
  <c r="F114" i="860"/>
  <c r="F106" i="860"/>
  <c r="F117" i="860" s="1"/>
  <c r="U114" i="860"/>
  <c r="U113" i="860"/>
  <c r="T114" i="859"/>
  <c r="T113" i="859"/>
  <c r="AB113" i="859"/>
  <c r="AB114" i="859"/>
  <c r="G113" i="859"/>
  <c r="Q122" i="859"/>
  <c r="M122" i="859"/>
  <c r="I122" i="859"/>
  <c r="E122" i="859"/>
  <c r="Q121" i="859"/>
  <c r="Q123" i="859" s="1"/>
  <c r="M121" i="859"/>
  <c r="M123" i="859" s="1"/>
  <c r="I121" i="859"/>
  <c r="I123" i="859" s="1"/>
  <c r="E121" i="859"/>
  <c r="E123" i="859" s="1"/>
  <c r="S122" i="859"/>
  <c r="O122" i="859"/>
  <c r="K122" i="859"/>
  <c r="G122" i="859"/>
  <c r="S121" i="859"/>
  <c r="S123" i="859" s="1"/>
  <c r="O121" i="859"/>
  <c r="O123" i="859" s="1"/>
  <c r="K121" i="859"/>
  <c r="K123" i="859" s="1"/>
  <c r="G121" i="859"/>
  <c r="G123" i="859" s="1"/>
  <c r="L122" i="859"/>
  <c r="L121" i="859"/>
  <c r="P122" i="859"/>
  <c r="H122" i="859"/>
  <c r="P121" i="859"/>
  <c r="H121" i="859"/>
  <c r="R122" i="859"/>
  <c r="F121" i="859"/>
  <c r="N122" i="859"/>
  <c r="R121" i="859"/>
  <c r="J122" i="859"/>
  <c r="J121" i="859"/>
  <c r="F122" i="859"/>
  <c r="N121" i="859"/>
  <c r="AJ114" i="859"/>
  <c r="AJ113" i="859"/>
  <c r="AG113" i="859"/>
  <c r="AG114" i="859"/>
  <c r="E129" i="859"/>
  <c r="E114" i="859"/>
  <c r="AQ114" i="859"/>
  <c r="AQ113" i="859"/>
  <c r="AA113" i="859"/>
  <c r="K114" i="859"/>
  <c r="K113" i="859"/>
  <c r="O129" i="859"/>
  <c r="O114" i="859"/>
  <c r="L129" i="859"/>
  <c r="AF113" i="859"/>
  <c r="AF116" i="859" s="1"/>
  <c r="AF118" i="859" s="1"/>
  <c r="AP114" i="859"/>
  <c r="AP116" i="859" s="1"/>
  <c r="AP118" i="859" s="1"/>
  <c r="AK116" i="859"/>
  <c r="AK118" i="859" s="1"/>
  <c r="O113" i="859"/>
  <c r="N111" i="859"/>
  <c r="J104" i="859"/>
  <c r="P111" i="859"/>
  <c r="X116" i="859"/>
  <c r="X118" i="859" s="1"/>
  <c r="M104" i="859"/>
  <c r="M106" i="859"/>
  <c r="M117" i="859" s="1"/>
  <c r="L111" i="859"/>
  <c r="L113" i="859" s="1"/>
  <c r="AI114" i="859"/>
  <c r="AI113" i="859"/>
  <c r="S106" i="859"/>
  <c r="S117" i="859" s="1"/>
  <c r="U114" i="859"/>
  <c r="R117" i="859"/>
  <c r="AR104" i="859"/>
  <c r="L106" i="859"/>
  <c r="L117" i="859" s="1"/>
  <c r="AL114" i="859"/>
  <c r="AL116" i="859" s="1"/>
  <c r="AL118" i="859" s="1"/>
  <c r="V114" i="859"/>
  <c r="H129" i="859"/>
  <c r="N104" i="859"/>
  <c r="N106" i="859"/>
  <c r="N117" i="859" s="1"/>
  <c r="Q111" i="859"/>
  <c r="Q113" i="859" s="1"/>
  <c r="W114" i="859"/>
  <c r="AC114" i="859"/>
  <c r="AC116" i="859" s="1"/>
  <c r="AC118" i="859" s="1"/>
  <c r="E113" i="859"/>
  <c r="E116" i="859" s="1"/>
  <c r="E118" i="859" s="1"/>
  <c r="Z114" i="859"/>
  <c r="Z116" i="859" s="1"/>
  <c r="Z118" i="859" s="1"/>
  <c r="AO114" i="859"/>
  <c r="AO116" i="859" s="1"/>
  <c r="AO118" i="859" s="1"/>
  <c r="AN104" i="859"/>
  <c r="AM113" i="859"/>
  <c r="AM116" i="859" s="1"/>
  <c r="AM118" i="859" s="1"/>
  <c r="Q106" i="859"/>
  <c r="Q117" i="859" s="1"/>
  <c r="J111" i="859"/>
  <c r="F104" i="859"/>
  <c r="H111" i="859"/>
  <c r="H114" i="859" s="1"/>
  <c r="J106" i="859"/>
  <c r="J117" i="859" s="1"/>
  <c r="I111" i="859"/>
  <c r="I104" i="859"/>
  <c r="AE114" i="859"/>
  <c r="AE116" i="859" s="1"/>
  <c r="AE118" i="859" s="1"/>
  <c r="S104" i="859"/>
  <c r="AH114" i="859"/>
  <c r="AH116" i="859" s="1"/>
  <c r="AH118" i="859" s="1"/>
  <c r="P104" i="859"/>
  <c r="V113" i="857"/>
  <c r="AA113" i="857"/>
  <c r="AA114" i="857"/>
  <c r="Q113" i="857"/>
  <c r="Q114" i="857"/>
  <c r="AO114" i="857"/>
  <c r="AO113" i="857"/>
  <c r="AL114" i="857"/>
  <c r="AL113" i="857"/>
  <c r="AQ113" i="857"/>
  <c r="AQ114" i="857"/>
  <c r="AG114" i="857"/>
  <c r="AG113" i="857"/>
  <c r="Q122" i="857"/>
  <c r="M122" i="857"/>
  <c r="I122" i="857"/>
  <c r="E122" i="857"/>
  <c r="Q121" i="857"/>
  <c r="Q123" i="857" s="1"/>
  <c r="M121" i="857"/>
  <c r="M123" i="857" s="1"/>
  <c r="I121" i="857"/>
  <c r="I123" i="857" s="1"/>
  <c r="E121" i="857"/>
  <c r="E123" i="857" s="1"/>
  <c r="S122" i="857"/>
  <c r="O122" i="857"/>
  <c r="K122" i="857"/>
  <c r="G122" i="857"/>
  <c r="S121" i="857"/>
  <c r="S123" i="857" s="1"/>
  <c r="O121" i="857"/>
  <c r="O123" i="857" s="1"/>
  <c r="K121" i="857"/>
  <c r="K123" i="857" s="1"/>
  <c r="G121" i="857"/>
  <c r="G123" i="857" s="1"/>
  <c r="L122" i="857"/>
  <c r="L121" i="857"/>
  <c r="L123" i="857" s="1"/>
  <c r="R122" i="857"/>
  <c r="J122" i="857"/>
  <c r="R121" i="857"/>
  <c r="J121" i="857"/>
  <c r="F122" i="857"/>
  <c r="H121" i="857"/>
  <c r="N122" i="857"/>
  <c r="P121" i="857"/>
  <c r="N121" i="857"/>
  <c r="P122" i="857"/>
  <c r="F121" i="857"/>
  <c r="H122" i="857"/>
  <c r="AC113" i="857"/>
  <c r="AC114" i="857"/>
  <c r="AD114" i="857"/>
  <c r="AD113" i="857"/>
  <c r="AD116" i="857" s="1"/>
  <c r="AD118" i="857" s="1"/>
  <c r="AI113" i="857"/>
  <c r="AI114" i="857"/>
  <c r="H129" i="857"/>
  <c r="W113" i="857"/>
  <c r="W114" i="857"/>
  <c r="M104" i="857"/>
  <c r="L104" i="857"/>
  <c r="M106" i="857"/>
  <c r="M117" i="857" s="1"/>
  <c r="O104" i="857"/>
  <c r="K106" i="857"/>
  <c r="K117" i="857" s="1"/>
  <c r="AF111" i="857"/>
  <c r="O111" i="857"/>
  <c r="N114" i="857"/>
  <c r="N129" i="857"/>
  <c r="I106" i="857"/>
  <c r="I117" i="857" s="1"/>
  <c r="N113" i="857"/>
  <c r="I104" i="857"/>
  <c r="R111" i="857"/>
  <c r="E106" i="857"/>
  <c r="E117" i="857" s="1"/>
  <c r="K104" i="857"/>
  <c r="L106" i="857"/>
  <c r="L117" i="857" s="1"/>
  <c r="AR111" i="857"/>
  <c r="AR113" i="857" s="1"/>
  <c r="AB111" i="857"/>
  <c r="AB113" i="857" s="1"/>
  <c r="J111" i="857"/>
  <c r="J104" i="857"/>
  <c r="AM113" i="857"/>
  <c r="AM114" i="857"/>
  <c r="Y114" i="857"/>
  <c r="Y116" i="857" s="1"/>
  <c r="Y118" i="857" s="1"/>
  <c r="T113" i="857"/>
  <c r="G104" i="857"/>
  <c r="AN111" i="857"/>
  <c r="AN113" i="857" s="1"/>
  <c r="X111" i="857"/>
  <c r="X113" i="857" s="1"/>
  <c r="F111" i="857"/>
  <c r="F104" i="857"/>
  <c r="E111" i="857"/>
  <c r="R117" i="857"/>
  <c r="N106" i="857"/>
  <c r="N117" i="857" s="1"/>
  <c r="J117" i="857"/>
  <c r="O106" i="857"/>
  <c r="O117" i="857" s="1"/>
  <c r="H111" i="857"/>
  <c r="H113" i="857" s="1"/>
  <c r="AF104" i="857"/>
  <c r="P129" i="857"/>
  <c r="P111" i="857"/>
  <c r="P114" i="857" s="1"/>
  <c r="G111" i="857"/>
  <c r="S104" i="857"/>
  <c r="S106" i="857"/>
  <c r="S117" i="857" s="1"/>
  <c r="R104" i="857"/>
  <c r="Q117" i="857"/>
  <c r="AO113" i="856"/>
  <c r="AO114" i="856"/>
  <c r="Y114" i="856"/>
  <c r="Y113" i="856"/>
  <c r="AN114" i="856"/>
  <c r="AN113" i="856"/>
  <c r="AC113" i="856"/>
  <c r="Q122" i="856"/>
  <c r="M122" i="856"/>
  <c r="I122" i="856"/>
  <c r="E122" i="856"/>
  <c r="Q121" i="856"/>
  <c r="Q123" i="856" s="1"/>
  <c r="M121" i="856"/>
  <c r="M123" i="856" s="1"/>
  <c r="I121" i="856"/>
  <c r="I123" i="856" s="1"/>
  <c r="E121" i="856"/>
  <c r="E123" i="856" s="1"/>
  <c r="S122" i="856"/>
  <c r="O122" i="856"/>
  <c r="K122" i="856"/>
  <c r="G122" i="856"/>
  <c r="S121" i="856"/>
  <c r="S123" i="856" s="1"/>
  <c r="O121" i="856"/>
  <c r="O123" i="856" s="1"/>
  <c r="K121" i="856"/>
  <c r="K123" i="856" s="1"/>
  <c r="G121" i="856"/>
  <c r="G123" i="856" s="1"/>
  <c r="L122" i="856"/>
  <c r="L121" i="856"/>
  <c r="P122" i="856"/>
  <c r="H122" i="856"/>
  <c r="P121" i="856"/>
  <c r="H121" i="856"/>
  <c r="R122" i="856"/>
  <c r="F121" i="856"/>
  <c r="N122" i="856"/>
  <c r="R121" i="856"/>
  <c r="J122" i="856"/>
  <c r="N121" i="856"/>
  <c r="F122" i="856"/>
  <c r="J121" i="856"/>
  <c r="AG113" i="856"/>
  <c r="AG114" i="856"/>
  <c r="AE114" i="856"/>
  <c r="AE113" i="856"/>
  <c r="O104" i="856"/>
  <c r="M129" i="856"/>
  <c r="P129" i="856"/>
  <c r="AD114" i="856"/>
  <c r="AL114" i="856"/>
  <c r="AL116" i="856" s="1"/>
  <c r="AL118" i="856" s="1"/>
  <c r="Q129" i="856"/>
  <c r="S106" i="856"/>
  <c r="S117" i="856" s="1"/>
  <c r="O111" i="856"/>
  <c r="M111" i="856"/>
  <c r="V113" i="856"/>
  <c r="V116" i="856" s="1"/>
  <c r="V118" i="856" s="1"/>
  <c r="J106" i="856"/>
  <c r="J117" i="856" s="1"/>
  <c r="J104" i="856"/>
  <c r="H111" i="856"/>
  <c r="P117" i="856"/>
  <c r="H104" i="856"/>
  <c r="AA113" i="856"/>
  <c r="L106" i="856"/>
  <c r="L117" i="856" s="1"/>
  <c r="L104" i="856"/>
  <c r="Q106" i="856"/>
  <c r="Q117" i="856" s="1"/>
  <c r="G104" i="856"/>
  <c r="E129" i="856"/>
  <c r="Q111" i="856"/>
  <c r="O106" i="856"/>
  <c r="O117" i="856" s="1"/>
  <c r="T116" i="856"/>
  <c r="T118" i="856" s="1"/>
  <c r="R114" i="856"/>
  <c r="R116" i="856" s="1"/>
  <c r="R129" i="856"/>
  <c r="N129" i="856"/>
  <c r="AR114" i="856"/>
  <c r="AR116" i="856" s="1"/>
  <c r="AR118" i="856" s="1"/>
  <c r="F129" i="856"/>
  <c r="M106" i="856"/>
  <c r="M117" i="856" s="1"/>
  <c r="K104" i="856"/>
  <c r="I104" i="856"/>
  <c r="G111" i="856"/>
  <c r="E111" i="856"/>
  <c r="F117" i="856"/>
  <c r="Q122" i="855"/>
  <c r="M122" i="855"/>
  <c r="I122" i="855"/>
  <c r="E122" i="855"/>
  <c r="Q121" i="855"/>
  <c r="Q123" i="855" s="1"/>
  <c r="M121" i="855"/>
  <c r="M123" i="855" s="1"/>
  <c r="I121" i="855"/>
  <c r="I123" i="855" s="1"/>
  <c r="E121" i="855"/>
  <c r="E123" i="855" s="1"/>
  <c r="P122" i="855"/>
  <c r="L122" i="855"/>
  <c r="H122" i="855"/>
  <c r="P121" i="855"/>
  <c r="L121" i="855"/>
  <c r="H121" i="855"/>
  <c r="O122" i="855"/>
  <c r="G122" i="855"/>
  <c r="R121" i="855"/>
  <c r="J121" i="855"/>
  <c r="S122" i="855"/>
  <c r="K122" i="855"/>
  <c r="N121" i="855"/>
  <c r="F121" i="855"/>
  <c r="R122" i="855"/>
  <c r="G121" i="855"/>
  <c r="G123" i="855" s="1"/>
  <c r="N122" i="855"/>
  <c r="S121" i="855"/>
  <c r="O121" i="855"/>
  <c r="O123" i="855" s="1"/>
  <c r="F122" i="855"/>
  <c r="J122" i="855"/>
  <c r="K121" i="855"/>
  <c r="AC114" i="855"/>
  <c r="AC113" i="855"/>
  <c r="AH113" i="855"/>
  <c r="W114" i="855"/>
  <c r="W113" i="855"/>
  <c r="AM116" i="855"/>
  <c r="AM118" i="855" s="1"/>
  <c r="I111" i="855"/>
  <c r="M129" i="855"/>
  <c r="R104" i="855"/>
  <c r="R106" i="855"/>
  <c r="R117" i="855" s="1"/>
  <c r="G104" i="855"/>
  <c r="AB104" i="855"/>
  <c r="P111" i="855"/>
  <c r="S117" i="855"/>
  <c r="M111" i="855"/>
  <c r="T111" i="855"/>
  <c r="T113" i="855" s="1"/>
  <c r="AE114" i="855"/>
  <c r="H104" i="855"/>
  <c r="F104" i="855"/>
  <c r="L104" i="855"/>
  <c r="K104" i="855"/>
  <c r="AN104" i="855"/>
  <c r="X104" i="855"/>
  <c r="O106" i="855"/>
  <c r="O117" i="855" s="1"/>
  <c r="E111" i="855"/>
  <c r="AQ114" i="855"/>
  <c r="AA114" i="855"/>
  <c r="P129" i="855"/>
  <c r="J106" i="855"/>
  <c r="J117" i="855" s="1"/>
  <c r="J104" i="855"/>
  <c r="I104" i="855"/>
  <c r="O104" i="855"/>
  <c r="AQ113" i="855"/>
  <c r="AA113" i="855"/>
  <c r="K111" i="855"/>
  <c r="L106" i="855"/>
  <c r="L117" i="855" s="1"/>
  <c r="H106" i="855"/>
  <c r="H117" i="855" s="1"/>
  <c r="Q111" i="855"/>
  <c r="AF111" i="855"/>
  <c r="AR104" i="855"/>
  <c r="AJ111" i="855"/>
  <c r="AJ114" i="855" s="1"/>
  <c r="E104" i="855"/>
  <c r="N104" i="855"/>
  <c r="Q104" i="855"/>
  <c r="S114" i="855"/>
  <c r="S116" i="855" s="1"/>
  <c r="S129" i="855"/>
  <c r="AF104" i="855"/>
  <c r="Y114" i="854"/>
  <c r="AM114" i="854"/>
  <c r="AM113" i="854"/>
  <c r="W114" i="854"/>
  <c r="W113" i="854"/>
  <c r="AC113" i="854"/>
  <c r="AC114" i="854"/>
  <c r="AE114" i="854"/>
  <c r="AE113" i="854"/>
  <c r="H106" i="854"/>
  <c r="H117" i="854" s="1"/>
  <c r="E104" i="854"/>
  <c r="P104" i="854"/>
  <c r="M106" i="854"/>
  <c r="M117" i="854" s="1"/>
  <c r="Q122" i="854"/>
  <c r="M122" i="854"/>
  <c r="I122" i="854"/>
  <c r="E122" i="854"/>
  <c r="Q121" i="854"/>
  <c r="Q123" i="854" s="1"/>
  <c r="M121" i="854"/>
  <c r="I121" i="854"/>
  <c r="I123" i="854" s="1"/>
  <c r="E121" i="854"/>
  <c r="S122" i="854"/>
  <c r="O122" i="854"/>
  <c r="K122" i="854"/>
  <c r="G122" i="854"/>
  <c r="S121" i="854"/>
  <c r="S123" i="854" s="1"/>
  <c r="O121" i="854"/>
  <c r="O123" i="854" s="1"/>
  <c r="K121" i="854"/>
  <c r="K123" i="854" s="1"/>
  <c r="G121" i="854"/>
  <c r="G123" i="854" s="1"/>
  <c r="L122" i="854"/>
  <c r="L121" i="854"/>
  <c r="R122" i="854"/>
  <c r="J122" i="854"/>
  <c r="R121" i="854"/>
  <c r="J121" i="854"/>
  <c r="F122" i="854"/>
  <c r="H121" i="854"/>
  <c r="N122" i="854"/>
  <c r="P121" i="854"/>
  <c r="N121" i="854"/>
  <c r="P122" i="854"/>
  <c r="F121" i="854"/>
  <c r="H122" i="854"/>
  <c r="M111" i="854"/>
  <c r="M114" i="854" s="1"/>
  <c r="S104" i="854"/>
  <c r="Q111" i="854"/>
  <c r="N106" i="854"/>
  <c r="N117" i="854" s="1"/>
  <c r="N104" i="854"/>
  <c r="G106" i="854"/>
  <c r="G117" i="854" s="1"/>
  <c r="AL113" i="854"/>
  <c r="AO111" i="854"/>
  <c r="AQ113" i="854"/>
  <c r="AO104" i="854"/>
  <c r="L129" i="854"/>
  <c r="S111" i="854"/>
  <c r="L106" i="854"/>
  <c r="L117" i="854" s="1"/>
  <c r="H111" i="854"/>
  <c r="O104" i="854"/>
  <c r="L111" i="854"/>
  <c r="L113" i="854" s="1"/>
  <c r="J106" i="854"/>
  <c r="J117" i="854" s="1"/>
  <c r="J104" i="854"/>
  <c r="S106" i="854"/>
  <c r="S117" i="854" s="1"/>
  <c r="AR114" i="854"/>
  <c r="AR116" i="854" s="1"/>
  <c r="AR118" i="854" s="1"/>
  <c r="M129" i="854"/>
  <c r="H129" i="854"/>
  <c r="E106" i="854"/>
  <c r="E117" i="854" s="1"/>
  <c r="K129" i="854"/>
  <c r="F106" i="854"/>
  <c r="F117" i="854" s="1"/>
  <c r="F104" i="854"/>
  <c r="AN114" i="854"/>
  <c r="X114" i="854"/>
  <c r="X116" i="854" s="1"/>
  <c r="X118" i="854" s="1"/>
  <c r="P106" i="854"/>
  <c r="P117" i="854" s="1"/>
  <c r="AG111" i="854"/>
  <c r="I104" i="854"/>
  <c r="I111" i="854"/>
  <c r="K111" i="854"/>
  <c r="K113" i="854" s="1"/>
  <c r="G104" i="854"/>
  <c r="AG104" i="854"/>
  <c r="R106" i="854"/>
  <c r="R117" i="854" s="1"/>
  <c r="R104" i="854"/>
  <c r="K106" i="854"/>
  <c r="K117" i="854" s="1"/>
  <c r="AK104" i="854"/>
  <c r="Q104" i="854"/>
  <c r="AJ114" i="854"/>
  <c r="AJ116" i="854" s="1"/>
  <c r="AJ118" i="854" s="1"/>
  <c r="T114" i="854"/>
  <c r="T116" i="854" s="1"/>
  <c r="T118" i="854" s="1"/>
  <c r="Y113" i="853"/>
  <c r="AL114" i="853"/>
  <c r="AQ114" i="853"/>
  <c r="AQ113" i="853"/>
  <c r="AA114" i="853"/>
  <c r="AA113" i="853"/>
  <c r="I114" i="853"/>
  <c r="AP114" i="853"/>
  <c r="AP113" i="853"/>
  <c r="Q122" i="853"/>
  <c r="M122" i="853"/>
  <c r="I122" i="853"/>
  <c r="E122" i="853"/>
  <c r="Q121" i="853"/>
  <c r="Q123" i="853" s="1"/>
  <c r="M121" i="853"/>
  <c r="M123" i="853" s="1"/>
  <c r="I121" i="853"/>
  <c r="I123" i="853" s="1"/>
  <c r="E121" i="853"/>
  <c r="E123" i="853" s="1"/>
  <c r="S122" i="853"/>
  <c r="O122" i="853"/>
  <c r="K122" i="853"/>
  <c r="G122" i="853"/>
  <c r="S121" i="853"/>
  <c r="S123" i="853" s="1"/>
  <c r="O121" i="853"/>
  <c r="O123" i="853" s="1"/>
  <c r="K121" i="853"/>
  <c r="K123" i="853" s="1"/>
  <c r="G121" i="853"/>
  <c r="G123" i="853" s="1"/>
  <c r="L122" i="853"/>
  <c r="L121" i="853"/>
  <c r="P122" i="853"/>
  <c r="H122" i="853"/>
  <c r="P121" i="853"/>
  <c r="H121" i="853"/>
  <c r="R122" i="853"/>
  <c r="F121" i="853"/>
  <c r="N122" i="853"/>
  <c r="R121" i="853"/>
  <c r="J122" i="853"/>
  <c r="N121" i="853"/>
  <c r="F122" i="853"/>
  <c r="J121" i="853"/>
  <c r="AG114" i="853"/>
  <c r="AG113" i="853"/>
  <c r="Z114" i="853"/>
  <c r="Z113" i="853"/>
  <c r="X113" i="853"/>
  <c r="J111" i="853"/>
  <c r="O129" i="853"/>
  <c r="K129" i="853"/>
  <c r="AF114" i="853"/>
  <c r="M104" i="853"/>
  <c r="S129" i="853"/>
  <c r="P104" i="853"/>
  <c r="R104" i="853"/>
  <c r="F111" i="853"/>
  <c r="P111" i="853"/>
  <c r="I117" i="853"/>
  <c r="G129" i="853"/>
  <c r="G114" i="853"/>
  <c r="P106" i="853"/>
  <c r="P117" i="853" s="1"/>
  <c r="AR114" i="853"/>
  <c r="AB114" i="853"/>
  <c r="E104" i="853"/>
  <c r="F104" i="853"/>
  <c r="S106" i="853"/>
  <c r="S117" i="853" s="1"/>
  <c r="W114" i="853"/>
  <c r="W116" i="853" s="1"/>
  <c r="W118" i="853" s="1"/>
  <c r="X114" i="853"/>
  <c r="H104" i="853"/>
  <c r="J104" i="853"/>
  <c r="K117" i="853"/>
  <c r="V113" i="853"/>
  <c r="V116" i="853" s="1"/>
  <c r="V118" i="853" s="1"/>
  <c r="N111" i="853"/>
  <c r="H111" i="853"/>
  <c r="AF113" i="853"/>
  <c r="R106" i="853"/>
  <c r="R117" i="853" s="1"/>
  <c r="N106" i="853"/>
  <c r="N117" i="853" s="1"/>
  <c r="J106" i="853"/>
  <c r="J117" i="853" s="1"/>
  <c r="M106" i="853"/>
  <c r="M117" i="853" s="1"/>
  <c r="H106" i="853"/>
  <c r="H117" i="853" s="1"/>
  <c r="O106" i="853"/>
  <c r="O117" i="853" s="1"/>
  <c r="L104" i="853"/>
  <c r="N104" i="853"/>
  <c r="AM114" i="853"/>
  <c r="AM116" i="853" s="1"/>
  <c r="AM118" i="853" s="1"/>
  <c r="AC114" i="852"/>
  <c r="AC113" i="852"/>
  <c r="Q122" i="852"/>
  <c r="M122" i="852"/>
  <c r="I122" i="852"/>
  <c r="E122" i="852"/>
  <c r="Q121" i="852"/>
  <c r="Q123" i="852" s="1"/>
  <c r="M121" i="852"/>
  <c r="M123" i="852" s="1"/>
  <c r="I121" i="852"/>
  <c r="I123" i="852" s="1"/>
  <c r="E121" i="852"/>
  <c r="E123" i="852" s="1"/>
  <c r="S122" i="852"/>
  <c r="O122" i="852"/>
  <c r="K122" i="852"/>
  <c r="G122" i="852"/>
  <c r="S121" i="852"/>
  <c r="S123" i="852" s="1"/>
  <c r="O121" i="852"/>
  <c r="O123" i="852" s="1"/>
  <c r="K121" i="852"/>
  <c r="K123" i="852" s="1"/>
  <c r="G121" i="852"/>
  <c r="G123" i="852" s="1"/>
  <c r="L122" i="852"/>
  <c r="L121" i="852"/>
  <c r="L123" i="852" s="1"/>
  <c r="R122" i="852"/>
  <c r="J122" i="852"/>
  <c r="R121" i="852"/>
  <c r="J121" i="852"/>
  <c r="F122" i="852"/>
  <c r="H121" i="852"/>
  <c r="N122" i="852"/>
  <c r="P121" i="852"/>
  <c r="N121" i="852"/>
  <c r="N123" i="852" s="1"/>
  <c r="P122" i="852"/>
  <c r="F121" i="852"/>
  <c r="H122" i="852"/>
  <c r="U114" i="852"/>
  <c r="U113" i="852"/>
  <c r="M114" i="852"/>
  <c r="M113" i="852"/>
  <c r="AF114" i="852"/>
  <c r="E106" i="852"/>
  <c r="E117" i="852" s="1"/>
  <c r="E104" i="852"/>
  <c r="Q104" i="852"/>
  <c r="K104" i="852"/>
  <c r="L104" i="852"/>
  <c r="N104" i="852"/>
  <c r="AL113" i="852"/>
  <c r="AL114" i="852"/>
  <c r="AH113" i="852"/>
  <c r="AH116" i="852" s="1"/>
  <c r="AH118" i="852" s="1"/>
  <c r="K106" i="852"/>
  <c r="K117" i="852" s="1"/>
  <c r="P111" i="852"/>
  <c r="AR114" i="852"/>
  <c r="AR116" i="852" s="1"/>
  <c r="AR118" i="852" s="1"/>
  <c r="AB114" i="852"/>
  <c r="AB116" i="852" s="1"/>
  <c r="AB118" i="852" s="1"/>
  <c r="L106" i="852"/>
  <c r="L117" i="852" s="1"/>
  <c r="O104" i="852"/>
  <c r="O106" i="852"/>
  <c r="O117" i="852" s="1"/>
  <c r="P104" i="852"/>
  <c r="R104" i="852"/>
  <c r="AD114" i="852"/>
  <c r="AD113" i="852"/>
  <c r="AD116" i="852" s="1"/>
  <c r="AD118" i="852" s="1"/>
  <c r="AO114" i="852"/>
  <c r="Y114" i="852"/>
  <c r="I129" i="852"/>
  <c r="I114" i="852"/>
  <c r="I116" i="852" s="1"/>
  <c r="I118" i="852" s="1"/>
  <c r="X114" i="852"/>
  <c r="S104" i="852"/>
  <c r="F104" i="852"/>
  <c r="Z114" i="852"/>
  <c r="Z116" i="852" s="1"/>
  <c r="Z118" i="852" s="1"/>
  <c r="N106" i="852"/>
  <c r="N117" i="852" s="1"/>
  <c r="AI125" i="852"/>
  <c r="AI126" i="852" s="1"/>
  <c r="AI128" i="852" s="1"/>
  <c r="J111" i="852"/>
  <c r="S106" i="852"/>
  <c r="S117" i="852" s="1"/>
  <c r="H111" i="852"/>
  <c r="AJ114" i="852"/>
  <c r="AJ116" i="852" s="1"/>
  <c r="AJ118" i="852" s="1"/>
  <c r="T114" i="852"/>
  <c r="T116" i="852" s="1"/>
  <c r="T118" i="852" s="1"/>
  <c r="G104" i="852"/>
  <c r="H104" i="852"/>
  <c r="J104" i="852"/>
  <c r="J106" i="852"/>
  <c r="J117" i="852" s="1"/>
  <c r="AP114" i="852"/>
  <c r="V113" i="852"/>
  <c r="V114" i="852"/>
  <c r="AP113" i="852"/>
  <c r="F106" i="852"/>
  <c r="F117" i="852" s="1"/>
  <c r="AG114" i="852"/>
  <c r="AG116" i="852" s="1"/>
  <c r="AG118" i="852" s="1"/>
  <c r="AE113" i="851"/>
  <c r="AE114" i="851"/>
  <c r="AQ113" i="851"/>
  <c r="AI114" i="851"/>
  <c r="AI113" i="851"/>
  <c r="O114" i="851"/>
  <c r="O113" i="851"/>
  <c r="AA113" i="851"/>
  <c r="AF114" i="851"/>
  <c r="K129" i="851"/>
  <c r="K113" i="851"/>
  <c r="K114" i="851"/>
  <c r="P114" i="851"/>
  <c r="AH114" i="851"/>
  <c r="G114" i="851"/>
  <c r="G129" i="851"/>
  <c r="AG113" i="851"/>
  <c r="AG116" i="851" s="1"/>
  <c r="AG118" i="851" s="1"/>
  <c r="K106" i="851"/>
  <c r="K117" i="851" s="1"/>
  <c r="G106" i="851"/>
  <c r="G117" i="851" s="1"/>
  <c r="AR114" i="851"/>
  <c r="AR116" i="851" s="1"/>
  <c r="AR118" i="851" s="1"/>
  <c r="AB114" i="851"/>
  <c r="AB116" i="851" s="1"/>
  <c r="AB118" i="851" s="1"/>
  <c r="Q104" i="851"/>
  <c r="R104" i="851"/>
  <c r="S104" i="851"/>
  <c r="Q106" i="851"/>
  <c r="Q117" i="851" s="1"/>
  <c r="U125" i="851"/>
  <c r="U126" i="851" s="1"/>
  <c r="U128" i="851" s="1"/>
  <c r="AD114" i="851"/>
  <c r="AD116" i="851" s="1"/>
  <c r="AD118" i="851" s="1"/>
  <c r="N106" i="851"/>
  <c r="N117" i="851" s="1"/>
  <c r="Q122" i="851"/>
  <c r="M122" i="851"/>
  <c r="I122" i="851"/>
  <c r="E122" i="851"/>
  <c r="Q121" i="851"/>
  <c r="Q123" i="851" s="1"/>
  <c r="M121" i="851"/>
  <c r="M123" i="851" s="1"/>
  <c r="I121" i="851"/>
  <c r="I123" i="851" s="1"/>
  <c r="E121" i="851"/>
  <c r="E123" i="851" s="1"/>
  <c r="P122" i="851"/>
  <c r="L122" i="851"/>
  <c r="H122" i="851"/>
  <c r="P121" i="851"/>
  <c r="L121" i="851"/>
  <c r="H121" i="851"/>
  <c r="O122" i="851"/>
  <c r="G122" i="851"/>
  <c r="R121" i="851"/>
  <c r="J121" i="851"/>
  <c r="S122" i="851"/>
  <c r="K122" i="851"/>
  <c r="N121" i="851"/>
  <c r="F121" i="851"/>
  <c r="R122" i="851"/>
  <c r="G121" i="851"/>
  <c r="G123" i="851" s="1"/>
  <c r="N122" i="851"/>
  <c r="S121" i="851"/>
  <c r="O121" i="851"/>
  <c r="O123" i="851" s="1"/>
  <c r="J122" i="851"/>
  <c r="K121" i="851"/>
  <c r="F122" i="851"/>
  <c r="Y125" i="851"/>
  <c r="Y126" i="851" s="1"/>
  <c r="Y128" i="851" s="1"/>
  <c r="F129" i="851"/>
  <c r="H129" i="851"/>
  <c r="I129" i="851"/>
  <c r="AP114" i="851"/>
  <c r="Z114" i="851"/>
  <c r="J106" i="851"/>
  <c r="J117" i="851" s="1"/>
  <c r="F106" i="851"/>
  <c r="F117" i="851" s="1"/>
  <c r="H111" i="851"/>
  <c r="H113" i="851" s="1"/>
  <c r="F111" i="851"/>
  <c r="F114" i="851" s="1"/>
  <c r="G113" i="851"/>
  <c r="AJ114" i="851"/>
  <c r="AJ116" i="851" s="1"/>
  <c r="AJ118" i="851" s="1"/>
  <c r="T114" i="851"/>
  <c r="T116" i="851" s="1"/>
  <c r="T118" i="851" s="1"/>
  <c r="J104" i="851"/>
  <c r="L104" i="851"/>
  <c r="AL114" i="851"/>
  <c r="R106" i="851"/>
  <c r="R117" i="851" s="1"/>
  <c r="E129" i="851"/>
  <c r="AG113" i="850"/>
  <c r="Q122" i="850"/>
  <c r="M122" i="850"/>
  <c r="I122" i="850"/>
  <c r="E122" i="850"/>
  <c r="Q121" i="850"/>
  <c r="Q123" i="850" s="1"/>
  <c r="M121" i="850"/>
  <c r="M123" i="850" s="1"/>
  <c r="I121" i="850"/>
  <c r="I123" i="850" s="1"/>
  <c r="E121" i="850"/>
  <c r="E123" i="850" s="1"/>
  <c r="S122" i="850"/>
  <c r="O122" i="850"/>
  <c r="K122" i="850"/>
  <c r="G122" i="850"/>
  <c r="S121" i="850"/>
  <c r="S123" i="850" s="1"/>
  <c r="O121" i="850"/>
  <c r="O123" i="850" s="1"/>
  <c r="K121" i="850"/>
  <c r="K123" i="850" s="1"/>
  <c r="G121" i="850"/>
  <c r="G123" i="850" s="1"/>
  <c r="L122" i="850"/>
  <c r="L121" i="850"/>
  <c r="P122" i="850"/>
  <c r="H122" i="850"/>
  <c r="P121" i="850"/>
  <c r="H121" i="850"/>
  <c r="R122" i="850"/>
  <c r="F121" i="850"/>
  <c r="N122" i="850"/>
  <c r="R121" i="850"/>
  <c r="J122" i="850"/>
  <c r="N121" i="850"/>
  <c r="F122" i="850"/>
  <c r="J121" i="850"/>
  <c r="AF113" i="850"/>
  <c r="AF116" i="850" s="1"/>
  <c r="AF118" i="850" s="1"/>
  <c r="AF114" i="850"/>
  <c r="AQ114" i="850"/>
  <c r="AA114" i="850"/>
  <c r="J106" i="850"/>
  <c r="J117" i="850" s="1"/>
  <c r="J104" i="850"/>
  <c r="H111" i="850"/>
  <c r="AK116" i="850"/>
  <c r="AK118" i="850" s="1"/>
  <c r="F106" i="850"/>
  <c r="F117" i="850" s="1"/>
  <c r="F104" i="850"/>
  <c r="M104" i="850"/>
  <c r="O104" i="850"/>
  <c r="AR114" i="850"/>
  <c r="P129" i="850"/>
  <c r="AL114" i="850"/>
  <c r="V114" i="850"/>
  <c r="AL113" i="850"/>
  <c r="V113" i="850"/>
  <c r="AN113" i="850"/>
  <c r="AN116" i="850" s="1"/>
  <c r="AN118" i="850" s="1"/>
  <c r="X113" i="850"/>
  <c r="X116" i="850" s="1"/>
  <c r="X118" i="850" s="1"/>
  <c r="W116" i="850"/>
  <c r="W118" i="850" s="1"/>
  <c r="O106" i="850"/>
  <c r="O117" i="850" s="1"/>
  <c r="I111" i="850"/>
  <c r="K111" i="850"/>
  <c r="AC113" i="850"/>
  <c r="AC116" i="850" s="1"/>
  <c r="AC118" i="850" s="1"/>
  <c r="F111" i="850"/>
  <c r="L111" i="850"/>
  <c r="Q104" i="850"/>
  <c r="S104" i="850"/>
  <c r="AJ114" i="850"/>
  <c r="AJ116" i="850" s="1"/>
  <c r="AJ118" i="850" s="1"/>
  <c r="H104" i="850"/>
  <c r="S117" i="850"/>
  <c r="M111" i="850"/>
  <c r="AO116" i="850"/>
  <c r="AO118" i="850" s="1"/>
  <c r="L106" i="850"/>
  <c r="L117" i="850" s="1"/>
  <c r="L104" i="850"/>
  <c r="E104" i="850"/>
  <c r="G104" i="850"/>
  <c r="AB114" i="850"/>
  <c r="AB116" i="850" s="1"/>
  <c r="AB118" i="850" s="1"/>
  <c r="AD114" i="850"/>
  <c r="H106" i="850"/>
  <c r="H117" i="850" s="1"/>
  <c r="AD113" i="850"/>
  <c r="R106" i="850"/>
  <c r="R117" i="850" s="1"/>
  <c r="R104" i="850"/>
  <c r="P111" i="850"/>
  <c r="P114" i="850" s="1"/>
  <c r="Q111" i="850"/>
  <c r="S111" i="850"/>
  <c r="N106" i="850"/>
  <c r="N117" i="850" s="1"/>
  <c r="N104" i="850"/>
  <c r="E106" i="850"/>
  <c r="E117" i="850" s="1"/>
  <c r="I104" i="850"/>
  <c r="K104" i="850"/>
  <c r="T114" i="850"/>
  <c r="T116" i="850" s="1"/>
  <c r="T118" i="850" s="1"/>
  <c r="AG122" i="849"/>
  <c r="AC122" i="849"/>
  <c r="Y122" i="849"/>
  <c r="U122" i="849"/>
  <c r="Q122" i="849"/>
  <c r="M122" i="849"/>
  <c r="I122" i="849"/>
  <c r="E122" i="849"/>
  <c r="AG121" i="849"/>
  <c r="AG123" i="849" s="1"/>
  <c r="AC121" i="849"/>
  <c r="AC123" i="849" s="1"/>
  <c r="Y121" i="849"/>
  <c r="Y123" i="849" s="1"/>
  <c r="U121" i="849"/>
  <c r="U123" i="849" s="1"/>
  <c r="Q121" i="849"/>
  <c r="Q123" i="849" s="1"/>
  <c r="M121" i="849"/>
  <c r="M123" i="849" s="1"/>
  <c r="I121" i="849"/>
  <c r="I123" i="849" s="1"/>
  <c r="E121" i="849"/>
  <c r="E123" i="849" s="1"/>
  <c r="AE122" i="849"/>
  <c r="AA122" i="849"/>
  <c r="W122" i="849"/>
  <c r="S122" i="849"/>
  <c r="O122" i="849"/>
  <c r="K122" i="849"/>
  <c r="G122" i="849"/>
  <c r="AE121" i="849"/>
  <c r="AA121" i="849"/>
  <c r="W121" i="849"/>
  <c r="S121" i="849"/>
  <c r="O121" i="849"/>
  <c r="K121" i="849"/>
  <c r="G121" i="849"/>
  <c r="AD122" i="849"/>
  <c r="V122" i="849"/>
  <c r="N122" i="849"/>
  <c r="F122" i="849"/>
  <c r="AF121" i="849"/>
  <c r="X121" i="849"/>
  <c r="P121" i="849"/>
  <c r="H121" i="849"/>
  <c r="AB122" i="849"/>
  <c r="T122" i="849"/>
  <c r="L122" i="849"/>
  <c r="AD121" i="849"/>
  <c r="V121" i="849"/>
  <c r="N121" i="849"/>
  <c r="F121" i="849"/>
  <c r="Z122" i="849"/>
  <c r="J122" i="849"/>
  <c r="AH121" i="849"/>
  <c r="R121" i="849"/>
  <c r="X122" i="849"/>
  <c r="H122" i="849"/>
  <c r="AB121" i="849"/>
  <c r="L121" i="849"/>
  <c r="L123" i="849" s="1"/>
  <c r="AF122" i="849"/>
  <c r="T121" i="849"/>
  <c r="R122" i="849"/>
  <c r="Z121" i="849"/>
  <c r="P122" i="849"/>
  <c r="J121" i="849"/>
  <c r="J123" i="849" s="1"/>
  <c r="AH122" i="849"/>
  <c r="Y114" i="849"/>
  <c r="Y113" i="849"/>
  <c r="K111" i="849"/>
  <c r="AA111" i="849"/>
  <c r="K106" i="849"/>
  <c r="K117" i="849" s="1"/>
  <c r="Z106" i="849"/>
  <c r="Z117" i="849" s="1"/>
  <c r="AI114" i="849"/>
  <c r="AC106" i="849"/>
  <c r="AC117" i="849" s="1"/>
  <c r="M106" i="849"/>
  <c r="M117" i="849" s="1"/>
  <c r="J104" i="849"/>
  <c r="Z104" i="849"/>
  <c r="K104" i="849"/>
  <c r="AA104" i="849"/>
  <c r="AR114" i="849"/>
  <c r="AR113" i="849"/>
  <c r="H129" i="849"/>
  <c r="AC111" i="849"/>
  <c r="AC114" i="849" s="1"/>
  <c r="Q104" i="849"/>
  <c r="N111" i="849"/>
  <c r="AD111" i="849"/>
  <c r="O111" i="849"/>
  <c r="U104" i="849"/>
  <c r="AB113" i="849"/>
  <c r="Y106" i="849"/>
  <c r="Y117" i="849" s="1"/>
  <c r="I106" i="849"/>
  <c r="I117" i="849" s="1"/>
  <c r="N104" i="849"/>
  <c r="AD104" i="849"/>
  <c r="O104" i="849"/>
  <c r="AE104" i="849"/>
  <c r="AJ114" i="849"/>
  <c r="AJ116" i="849" s="1"/>
  <c r="AJ118" i="849" s="1"/>
  <c r="T106" i="849"/>
  <c r="T117" i="849" s="1"/>
  <c r="I129" i="849"/>
  <c r="I114" i="849"/>
  <c r="I113" i="849"/>
  <c r="AH106" i="849"/>
  <c r="AH117" i="849" s="1"/>
  <c r="AQ114" i="849"/>
  <c r="AQ116" i="849" s="1"/>
  <c r="AQ118" i="849" s="1"/>
  <c r="U106" i="849"/>
  <c r="U117" i="849" s="1"/>
  <c r="E106" i="849"/>
  <c r="E117" i="849" s="1"/>
  <c r="R104" i="849"/>
  <c r="AH104" i="849"/>
  <c r="S104" i="849"/>
  <c r="AL113" i="849"/>
  <c r="M111" i="849"/>
  <c r="AG113" i="849"/>
  <c r="AG114" i="849"/>
  <c r="F111" i="849"/>
  <c r="V111" i="849"/>
  <c r="G111" i="849"/>
  <c r="W111" i="849"/>
  <c r="AA106" i="849"/>
  <c r="AA117" i="849" s="1"/>
  <c r="E104" i="849"/>
  <c r="J106" i="849"/>
  <c r="J117" i="849" s="1"/>
  <c r="L113" i="849"/>
  <c r="AG106" i="849"/>
  <c r="AG117" i="849" s="1"/>
  <c r="Q106" i="849"/>
  <c r="Q117" i="849" s="1"/>
  <c r="F104" i="849"/>
  <c r="V104" i="849"/>
  <c r="G104" i="849"/>
  <c r="W104" i="849"/>
  <c r="S106" i="849"/>
  <c r="S117" i="849" s="1"/>
  <c r="AI114" i="848"/>
  <c r="AI113" i="848"/>
  <c r="AI116" i="848" s="1"/>
  <c r="AI118" i="848" s="1"/>
  <c r="Q122" i="848"/>
  <c r="M122" i="848"/>
  <c r="I122" i="848"/>
  <c r="E122" i="848"/>
  <c r="Q121" i="848"/>
  <c r="Q123" i="848" s="1"/>
  <c r="M121" i="848"/>
  <c r="M123" i="848" s="1"/>
  <c r="I121" i="848"/>
  <c r="I123" i="848" s="1"/>
  <c r="E121" i="848"/>
  <c r="E123" i="848" s="1"/>
  <c r="P122" i="848"/>
  <c r="L122" i="848"/>
  <c r="H122" i="848"/>
  <c r="P121" i="848"/>
  <c r="L121" i="848"/>
  <c r="H121" i="848"/>
  <c r="H123" i="848" s="1"/>
  <c r="O122" i="848"/>
  <c r="G122" i="848"/>
  <c r="R121" i="848"/>
  <c r="J121" i="848"/>
  <c r="J123" i="848" s="1"/>
  <c r="N122" i="848"/>
  <c r="F122" i="848"/>
  <c r="O121" i="848"/>
  <c r="O123" i="848" s="1"/>
  <c r="G121" i="848"/>
  <c r="G123" i="848" s="1"/>
  <c r="J122" i="848"/>
  <c r="K121" i="848"/>
  <c r="R122" i="848"/>
  <c r="S122" i="848"/>
  <c r="F121" i="848"/>
  <c r="S121" i="848"/>
  <c r="N121" i="848"/>
  <c r="N123" i="848" s="1"/>
  <c r="K122" i="848"/>
  <c r="AQ113" i="848"/>
  <c r="AQ114" i="848"/>
  <c r="AA113" i="848"/>
  <c r="AA114" i="848"/>
  <c r="X125" i="848"/>
  <c r="X126" i="848" s="1"/>
  <c r="X128" i="848" s="1"/>
  <c r="AD116" i="848"/>
  <c r="AD118" i="848" s="1"/>
  <c r="K117" i="848"/>
  <c r="AH114" i="848"/>
  <c r="P114" i="848"/>
  <c r="Y111" i="848"/>
  <c r="G104" i="848"/>
  <c r="AR113" i="848"/>
  <c r="AE114" i="848"/>
  <c r="AN114" i="848"/>
  <c r="AN116" i="848" s="1"/>
  <c r="AN118" i="848" s="1"/>
  <c r="I111" i="848"/>
  <c r="M111" i="848"/>
  <c r="J111" i="848"/>
  <c r="K111" i="848"/>
  <c r="M104" i="848"/>
  <c r="G106" i="848"/>
  <c r="G117" i="848" s="1"/>
  <c r="H129" i="848"/>
  <c r="H114" i="848"/>
  <c r="U111" i="848"/>
  <c r="U113" i="848" s="1"/>
  <c r="J104" i="848"/>
  <c r="K104" i="848"/>
  <c r="H113" i="848"/>
  <c r="AO104" i="848"/>
  <c r="Y104" i="848"/>
  <c r="F106" i="848"/>
  <c r="F117" i="848" s="1"/>
  <c r="AF114" i="848"/>
  <c r="AF116" i="848" s="1"/>
  <c r="AF118" i="848" s="1"/>
  <c r="Q111" i="848"/>
  <c r="N111" i="848"/>
  <c r="O111" i="848"/>
  <c r="P106" i="848"/>
  <c r="P117" i="848" s="1"/>
  <c r="AK125" i="848"/>
  <c r="AK126" i="848" s="1"/>
  <c r="AK128" i="848" s="1"/>
  <c r="N129" i="848"/>
  <c r="N114" i="848"/>
  <c r="O104" i="848"/>
  <c r="T116" i="848"/>
  <c r="T118" i="848" s="1"/>
  <c r="R111" i="848"/>
  <c r="S111" i="848"/>
  <c r="O106" i="848"/>
  <c r="O117" i="848" s="1"/>
  <c r="AC111" i="848"/>
  <c r="AC114" i="848" s="1"/>
  <c r="AC113" i="848"/>
  <c r="L104" i="848"/>
  <c r="E117" i="848"/>
  <c r="R104" i="848"/>
  <c r="S104" i="848"/>
  <c r="AG104" i="848"/>
  <c r="I104" i="848"/>
  <c r="N106" i="848"/>
  <c r="N117" i="848" s="1"/>
  <c r="E129" i="848"/>
  <c r="E111" i="848"/>
  <c r="E113" i="848" s="1"/>
  <c r="F111" i="848"/>
  <c r="G111" i="848"/>
  <c r="Q104" i="848"/>
  <c r="L106" i="848"/>
  <c r="L117" i="848" s="1"/>
  <c r="X114" i="847"/>
  <c r="X113" i="847"/>
  <c r="T113" i="847"/>
  <c r="T114" i="847"/>
  <c r="AM116" i="847"/>
  <c r="AM118" i="847" s="1"/>
  <c r="M122" i="847"/>
  <c r="I122" i="847"/>
  <c r="E122" i="847"/>
  <c r="M121" i="847"/>
  <c r="I121" i="847"/>
  <c r="E121" i="847"/>
  <c r="O122" i="847"/>
  <c r="K122" i="847"/>
  <c r="G122" i="847"/>
  <c r="O121" i="847"/>
  <c r="K121" i="847"/>
  <c r="G121" i="847"/>
  <c r="L122" i="847"/>
  <c r="P121" i="847"/>
  <c r="H121" i="847"/>
  <c r="J122" i="847"/>
  <c r="N121" i="847"/>
  <c r="F121" i="847"/>
  <c r="F122" i="847"/>
  <c r="P122" i="847"/>
  <c r="L121" i="847"/>
  <c r="L123" i="847" s="1"/>
  <c r="H122" i="847"/>
  <c r="J121" i="847"/>
  <c r="N122" i="847"/>
  <c r="AN113" i="847"/>
  <c r="AN114" i="847"/>
  <c r="AJ114" i="847"/>
  <c r="AJ113" i="847"/>
  <c r="AB113" i="847"/>
  <c r="AB114" i="847"/>
  <c r="Q114" i="847"/>
  <c r="AD111" i="847"/>
  <c r="AE114" i="847"/>
  <c r="L104" i="847"/>
  <c r="L106" i="847"/>
  <c r="L117" i="847" s="1"/>
  <c r="H111" i="847"/>
  <c r="G129" i="847"/>
  <c r="M104" i="847"/>
  <c r="M106" i="847"/>
  <c r="M117" i="847" s="1"/>
  <c r="Q113" i="847"/>
  <c r="I111" i="847"/>
  <c r="J106" i="847"/>
  <c r="J117" i="847" s="1"/>
  <c r="P106" i="847"/>
  <c r="P117" i="847" s="1"/>
  <c r="AQ113" i="847"/>
  <c r="AO114" i="847"/>
  <c r="AO116" i="847" s="1"/>
  <c r="AO118" i="847" s="1"/>
  <c r="Y114" i="847"/>
  <c r="Y116" i="847" s="1"/>
  <c r="Y118" i="847" s="1"/>
  <c r="AL111" i="847"/>
  <c r="V111" i="847"/>
  <c r="AM114" i="847"/>
  <c r="W114" i="847"/>
  <c r="AL104" i="847"/>
  <c r="V104" i="847"/>
  <c r="O104" i="847"/>
  <c r="K104" i="847"/>
  <c r="AG114" i="847"/>
  <c r="AG116" i="847" s="1"/>
  <c r="AG118" i="847" s="1"/>
  <c r="J114" i="847"/>
  <c r="J116" i="847" s="1"/>
  <c r="J129" i="847"/>
  <c r="AD104" i="847"/>
  <c r="F114" i="847"/>
  <c r="I104" i="847"/>
  <c r="AC114" i="847"/>
  <c r="AP104" i="847"/>
  <c r="Z104" i="847"/>
  <c r="P129" i="847"/>
  <c r="AC113" i="847"/>
  <c r="AE113" i="847"/>
  <c r="E111" i="847"/>
  <c r="F106" i="847"/>
  <c r="F117" i="847" s="1"/>
  <c r="P111" i="847"/>
  <c r="P113" i="847" s="1"/>
  <c r="AR113" i="847"/>
  <c r="AR116" i="847" s="1"/>
  <c r="AR118" i="847" s="1"/>
  <c r="AA113" i="847"/>
  <c r="AH111" i="847"/>
  <c r="R111" i="847"/>
  <c r="AI114" i="847"/>
  <c r="AI113" i="847"/>
  <c r="S113" i="847"/>
  <c r="S114" i="847"/>
  <c r="AH104" i="847"/>
  <c r="R104" i="847"/>
  <c r="H104" i="847"/>
  <c r="E104" i="847"/>
  <c r="E106" i="847"/>
  <c r="E117" i="847" s="1"/>
  <c r="O106" i="847"/>
  <c r="O117" i="847" s="1"/>
  <c r="Q122" i="846"/>
  <c r="M122" i="846"/>
  <c r="I122" i="846"/>
  <c r="E122" i="846"/>
  <c r="Q121" i="846"/>
  <c r="Q123" i="846" s="1"/>
  <c r="M121" i="846"/>
  <c r="M123" i="846" s="1"/>
  <c r="I121" i="846"/>
  <c r="I123" i="846" s="1"/>
  <c r="E121" i="846"/>
  <c r="E123" i="846" s="1"/>
  <c r="S122" i="846"/>
  <c r="O122" i="846"/>
  <c r="K122" i="846"/>
  <c r="G122" i="846"/>
  <c r="S121" i="846"/>
  <c r="S123" i="846" s="1"/>
  <c r="O121" i="846"/>
  <c r="O123" i="846" s="1"/>
  <c r="K121" i="846"/>
  <c r="K123" i="846" s="1"/>
  <c r="G121" i="846"/>
  <c r="G123" i="846" s="1"/>
  <c r="L122" i="846"/>
  <c r="L121" i="846"/>
  <c r="L123" i="846" s="1"/>
  <c r="R122" i="846"/>
  <c r="J122" i="846"/>
  <c r="R121" i="846"/>
  <c r="J121" i="846"/>
  <c r="F122" i="846"/>
  <c r="H121" i="846"/>
  <c r="P122" i="846"/>
  <c r="F121" i="846"/>
  <c r="H122" i="846"/>
  <c r="N121" i="846"/>
  <c r="P121" i="846"/>
  <c r="P123" i="846" s="1"/>
  <c r="N122" i="846"/>
  <c r="AG114" i="846"/>
  <c r="AG113" i="846"/>
  <c r="G129" i="846"/>
  <c r="G114" i="846"/>
  <c r="G113" i="846"/>
  <c r="O129" i="846"/>
  <c r="AH114" i="846"/>
  <c r="AH113" i="846"/>
  <c r="R129" i="846"/>
  <c r="Q111" i="846"/>
  <c r="Q104" i="846"/>
  <c r="Q106" i="846"/>
  <c r="Q117" i="846" s="1"/>
  <c r="K111" i="846"/>
  <c r="AP114" i="846"/>
  <c r="AJ114" i="846"/>
  <c r="T114" i="846"/>
  <c r="T116" i="846" s="1"/>
  <c r="T118" i="846" s="1"/>
  <c r="R111" i="846"/>
  <c r="R114" i="846" s="1"/>
  <c r="N104" i="846"/>
  <c r="G106" i="846"/>
  <c r="G117" i="846" s="1"/>
  <c r="H111" i="846"/>
  <c r="H113" i="846" s="1"/>
  <c r="O111" i="846"/>
  <c r="O114" i="846" s="1"/>
  <c r="M111" i="846"/>
  <c r="M104" i="846"/>
  <c r="AE111" i="846"/>
  <c r="AL114" i="846"/>
  <c r="AL116" i="846" s="1"/>
  <c r="AL118" i="846" s="1"/>
  <c r="P104" i="846"/>
  <c r="AO113" i="846"/>
  <c r="AO116" i="846" s="1"/>
  <c r="AO118" i="846" s="1"/>
  <c r="AF114" i="846"/>
  <c r="AF116" i="846" s="1"/>
  <c r="AF118" i="846" s="1"/>
  <c r="L104" i="846"/>
  <c r="AM104" i="846"/>
  <c r="W104" i="846"/>
  <c r="J106" i="846"/>
  <c r="J117" i="846" s="1"/>
  <c r="J104" i="846"/>
  <c r="AQ111" i="846"/>
  <c r="AQ114" i="846" s="1"/>
  <c r="I104" i="846"/>
  <c r="I106" i="846"/>
  <c r="I117" i="846" s="1"/>
  <c r="AA111" i="846"/>
  <c r="AA113" i="846" s="1"/>
  <c r="H129" i="846"/>
  <c r="AR114" i="846"/>
  <c r="AR113" i="846"/>
  <c r="AB114" i="846"/>
  <c r="AB113" i="846"/>
  <c r="S129" i="846"/>
  <c r="R106" i="846"/>
  <c r="R117" i="846" s="1"/>
  <c r="AP113" i="846"/>
  <c r="N106" i="846"/>
  <c r="N117" i="846" s="1"/>
  <c r="J111" i="846"/>
  <c r="F104" i="846"/>
  <c r="AI111" i="846"/>
  <c r="AI113" i="846" s="1"/>
  <c r="E111" i="846"/>
  <c r="E104" i="846"/>
  <c r="S111" i="846"/>
  <c r="S113" i="846" s="1"/>
  <c r="Z114" i="846"/>
  <c r="F106" i="846"/>
  <c r="F117" i="846" s="1"/>
  <c r="AJ113" i="846"/>
  <c r="AJ116" i="846" s="1"/>
  <c r="AJ118" i="846" s="1"/>
  <c r="AN114" i="846"/>
  <c r="AN116" i="846" s="1"/>
  <c r="AN118" i="846" s="1"/>
  <c r="X114" i="846"/>
  <c r="X116" i="846" s="1"/>
  <c r="X118" i="846" s="1"/>
  <c r="AE104" i="846"/>
  <c r="AP116" i="845"/>
  <c r="Z116" i="845"/>
  <c r="AH115" i="845"/>
  <c r="AH116" i="845"/>
  <c r="R116" i="845"/>
  <c r="R115" i="845"/>
  <c r="R118" i="845" s="1"/>
  <c r="R120" i="845" s="1"/>
  <c r="U115" i="845"/>
  <c r="P116" i="845"/>
  <c r="G119" i="845"/>
  <c r="M124" i="845"/>
  <c r="I124" i="845"/>
  <c r="E124" i="845"/>
  <c r="M123" i="845"/>
  <c r="I123" i="845"/>
  <c r="E123" i="845"/>
  <c r="P124" i="845"/>
  <c r="L124" i="845"/>
  <c r="H124" i="845"/>
  <c r="P123" i="845"/>
  <c r="L123" i="845"/>
  <c r="H123" i="845"/>
  <c r="K124" i="845"/>
  <c r="O123" i="845"/>
  <c r="G123" i="845"/>
  <c r="J124" i="845"/>
  <c r="N123" i="845"/>
  <c r="F123" i="845"/>
  <c r="F124" i="845"/>
  <c r="J123" i="845"/>
  <c r="J125" i="845" s="1"/>
  <c r="O124" i="845"/>
  <c r="K123" i="845"/>
  <c r="N124" i="845"/>
  <c r="G124" i="845"/>
  <c r="E113" i="845"/>
  <c r="K113" i="845"/>
  <c r="I108" i="845"/>
  <c r="I119" i="845" s="1"/>
  <c r="E108" i="845"/>
  <c r="E119" i="845" s="1"/>
  <c r="J106" i="845"/>
  <c r="P108" i="845"/>
  <c r="P119" i="845" s="1"/>
  <c r="AJ116" i="845"/>
  <c r="AJ118" i="845" s="1"/>
  <c r="AJ120" i="845" s="1"/>
  <c r="AM115" i="845"/>
  <c r="AM118" i="845" s="1"/>
  <c r="AM120" i="845" s="1"/>
  <c r="W115" i="845"/>
  <c r="W118" i="845" s="1"/>
  <c r="W120" i="845" s="1"/>
  <c r="O108" i="845"/>
  <c r="O119" i="845" s="1"/>
  <c r="J113" i="845"/>
  <c r="O113" i="845"/>
  <c r="Q115" i="845"/>
  <c r="AL116" i="845"/>
  <c r="N106" i="845"/>
  <c r="E106" i="845"/>
  <c r="AF116" i="845"/>
  <c r="AF115" i="845"/>
  <c r="M106" i="845"/>
  <c r="I106" i="845"/>
  <c r="AR116" i="845"/>
  <c r="AR118" i="845" s="1"/>
  <c r="AR120" i="845" s="1"/>
  <c r="H116" i="845"/>
  <c r="AI116" i="845"/>
  <c r="AI118" i="845" s="1"/>
  <c r="AI120" i="845" s="1"/>
  <c r="S116" i="845"/>
  <c r="G113" i="845"/>
  <c r="AG115" i="845"/>
  <c r="L116" i="845"/>
  <c r="L118" i="845" s="1"/>
  <c r="F106" i="845"/>
  <c r="K106" i="845"/>
  <c r="AB115" i="845"/>
  <c r="AB118" i="845" s="1"/>
  <c r="AB120" i="845" s="1"/>
  <c r="K108" i="845"/>
  <c r="K119" i="845" s="1"/>
  <c r="AN116" i="845"/>
  <c r="AN115" i="845"/>
  <c r="X116" i="845"/>
  <c r="X115" i="845"/>
  <c r="F25" i="673"/>
  <c r="G25" i="673" s="1"/>
  <c r="C41" i="673"/>
  <c r="B71" i="673"/>
  <c r="B21" i="673"/>
  <c r="B7" i="673"/>
  <c r="B52" i="673"/>
  <c r="B53" i="673"/>
  <c r="B62" i="673"/>
  <c r="B57" i="673"/>
  <c r="B19" i="673"/>
  <c r="B58" i="673"/>
  <c r="C39" i="673"/>
  <c r="C31" i="673"/>
  <c r="G21" i="673"/>
  <c r="F35" i="673"/>
  <c r="B8" i="673"/>
  <c r="C42" i="673"/>
  <c r="B46" i="673"/>
  <c r="B65" i="673"/>
  <c r="F32" i="673"/>
  <c r="F41" i="673"/>
  <c r="B20" i="673"/>
  <c r="B10" i="673"/>
  <c r="B30" i="673"/>
  <c r="B59" i="673"/>
  <c r="B23" i="673"/>
  <c r="B45" i="673"/>
  <c r="F42" i="673"/>
  <c r="B54" i="673"/>
  <c r="B26" i="673"/>
  <c r="C35" i="673"/>
  <c r="B70" i="673"/>
  <c r="B60" i="673"/>
  <c r="G30" i="673"/>
  <c r="G5" i="673"/>
  <c r="C34" i="673"/>
  <c r="B68" i="673"/>
  <c r="B6" i="673"/>
  <c r="B37" i="673"/>
  <c r="G54" i="673"/>
  <c r="G18" i="673"/>
  <c r="B28" i="673"/>
  <c r="B17" i="673"/>
  <c r="G6" i="673"/>
  <c r="B5" i="673"/>
  <c r="H34" i="673"/>
  <c r="G37" i="673"/>
  <c r="C38" i="673"/>
  <c r="B66" i="673"/>
  <c r="B9" i="673"/>
  <c r="B67" i="673"/>
  <c r="G28" i="673"/>
  <c r="B56" i="673"/>
  <c r="F39" i="673"/>
  <c r="C24" i="673"/>
  <c r="B4" i="673"/>
  <c r="B29" i="673"/>
  <c r="C32" i="673"/>
  <c r="B18" i="673"/>
  <c r="B63" i="673"/>
  <c r="B22" i="673"/>
  <c r="B27" i="673"/>
  <c r="B61" i="673"/>
  <c r="AB116" i="856" l="1"/>
  <c r="AB118" i="856" s="1"/>
  <c r="AP116" i="856"/>
  <c r="AP118" i="856" s="1"/>
  <c r="AP125" i="856" s="1"/>
  <c r="AP126" i="856" s="1"/>
  <c r="AP128" i="856" s="1"/>
  <c r="F114" i="856"/>
  <c r="F116" i="856" s="1"/>
  <c r="F118" i="856" s="1"/>
  <c r="Y116" i="856"/>
  <c r="Y118" i="856" s="1"/>
  <c r="W113" i="856"/>
  <c r="AI113" i="856"/>
  <c r="M114" i="902"/>
  <c r="M116" i="902" s="1"/>
  <c r="M118" i="902" s="1"/>
  <c r="M125" i="902" s="1"/>
  <c r="M126" i="902" s="1"/>
  <c r="M128" i="902" s="1"/>
  <c r="AO128" i="902"/>
  <c r="J116" i="902"/>
  <c r="J118" i="902" s="1"/>
  <c r="J125" i="902" s="1"/>
  <c r="J126" i="902" s="1"/>
  <c r="J128" i="902" s="1"/>
  <c r="Q116" i="902"/>
  <c r="Q118" i="902" s="1"/>
  <c r="Q125" i="902" s="1"/>
  <c r="Q126" i="902" s="1"/>
  <c r="Q128" i="902" s="1"/>
  <c r="AM125" i="902"/>
  <c r="AM126" i="902" s="1"/>
  <c r="AM128" i="902" s="1"/>
  <c r="S116" i="902"/>
  <c r="S118" i="902" s="1"/>
  <c r="S125" i="902" s="1"/>
  <c r="S126" i="902" s="1"/>
  <c r="S128" i="902" s="1"/>
  <c r="G116" i="902"/>
  <c r="G118" i="902" s="1"/>
  <c r="N116" i="902"/>
  <c r="N118" i="902" s="1"/>
  <c r="N125" i="902" s="1"/>
  <c r="N126" i="902" s="1"/>
  <c r="N128" i="902" s="1"/>
  <c r="K116" i="902"/>
  <c r="K118" i="902" s="1"/>
  <c r="P116" i="902"/>
  <c r="P118" i="902" s="1"/>
  <c r="P125" i="902" s="1"/>
  <c r="P126" i="902" s="1"/>
  <c r="P128" i="902" s="1"/>
  <c r="R116" i="902"/>
  <c r="R118" i="902" s="1"/>
  <c r="R125" i="902" s="1"/>
  <c r="R126" i="902" s="1"/>
  <c r="R128" i="902" s="1"/>
  <c r="AK125" i="902"/>
  <c r="AK126" i="902" s="1"/>
  <c r="AK128" i="902" s="1"/>
  <c r="D132" i="902"/>
  <c r="H116" i="902"/>
  <c r="H118" i="902" s="1"/>
  <c r="L116" i="902"/>
  <c r="L118" i="902" s="1"/>
  <c r="E116" i="902"/>
  <c r="E118" i="902" s="1"/>
  <c r="AI125" i="902"/>
  <c r="AI126" i="902" s="1"/>
  <c r="AI128" i="902" s="1"/>
  <c r="U125" i="902"/>
  <c r="U126" i="902" s="1"/>
  <c r="U128" i="902" s="1"/>
  <c r="I116" i="902"/>
  <c r="I118" i="902" s="1"/>
  <c r="F116" i="902"/>
  <c r="F118" i="902" s="1"/>
  <c r="O116" i="902"/>
  <c r="O118" i="902" s="1"/>
  <c r="Y125" i="888"/>
  <c r="Y126" i="888" s="1"/>
  <c r="Y128" i="888" s="1"/>
  <c r="G116" i="871"/>
  <c r="G118" i="871" s="1"/>
  <c r="P116" i="851"/>
  <c r="P118" i="851" s="1"/>
  <c r="P125" i="851" s="1"/>
  <c r="P126" i="851" s="1"/>
  <c r="AI116" i="863"/>
  <c r="AI118" i="863" s="1"/>
  <c r="AI125" i="863" s="1"/>
  <c r="AI126" i="863" s="1"/>
  <c r="AG116" i="888"/>
  <c r="AG118" i="888" s="1"/>
  <c r="R116" i="876"/>
  <c r="R118" i="876" s="1"/>
  <c r="R125" i="876" s="1"/>
  <c r="R126" i="876" s="1"/>
  <c r="R128" i="876" s="1"/>
  <c r="I114" i="887"/>
  <c r="AC113" i="893"/>
  <c r="AC116" i="893" s="1"/>
  <c r="AC118" i="893" s="1"/>
  <c r="AC125" i="893" s="1"/>
  <c r="AC126" i="893" s="1"/>
  <c r="AC128" i="893" s="1"/>
  <c r="W116" i="847"/>
  <c r="W118" i="847" s="1"/>
  <c r="AE113" i="853"/>
  <c r="G114" i="859"/>
  <c r="R116" i="860"/>
  <c r="R118" i="860" s="1"/>
  <c r="F123" i="860"/>
  <c r="P123" i="860"/>
  <c r="S116" i="865"/>
  <c r="S118" i="865" s="1"/>
  <c r="S125" i="865" s="1"/>
  <c r="S126" i="865" s="1"/>
  <c r="S128" i="865" s="1"/>
  <c r="AM116" i="868"/>
  <c r="AM118" i="868" s="1"/>
  <c r="AM125" i="868" s="1"/>
  <c r="AM126" i="868" s="1"/>
  <c r="AM128" i="868" s="1"/>
  <c r="G114" i="871"/>
  <c r="G123" i="873"/>
  <c r="X116" i="876"/>
  <c r="X118" i="876" s="1"/>
  <c r="N123" i="876"/>
  <c r="F123" i="879"/>
  <c r="P123" i="879"/>
  <c r="L114" i="880"/>
  <c r="X116" i="880"/>
  <c r="X118" i="880" s="1"/>
  <c r="X125" i="880" s="1"/>
  <c r="X126" i="880" s="1"/>
  <c r="X128" i="880" s="1"/>
  <c r="P114" i="891"/>
  <c r="S114" i="894"/>
  <c r="W116" i="894"/>
  <c r="W118" i="894" s="1"/>
  <c r="AQ116" i="896"/>
  <c r="AQ118" i="896" s="1"/>
  <c r="AQ125" i="896" s="1"/>
  <c r="AQ126" i="896" s="1"/>
  <c r="AQ128" i="896" s="1"/>
  <c r="U116" i="883"/>
  <c r="U118" i="883" s="1"/>
  <c r="U125" i="883" s="1"/>
  <c r="U126" i="883" s="1"/>
  <c r="U128" i="883" s="1"/>
  <c r="Y116" i="846"/>
  <c r="Y118" i="846" s="1"/>
  <c r="V116" i="859"/>
  <c r="V118" i="859" s="1"/>
  <c r="T114" i="871"/>
  <c r="L113" i="871"/>
  <c r="L116" i="871" s="1"/>
  <c r="L118" i="871" s="1"/>
  <c r="L125" i="871" s="1"/>
  <c r="L126" i="871" s="1"/>
  <c r="L128" i="871" s="1"/>
  <c r="M113" i="878"/>
  <c r="M116" i="878" s="1"/>
  <c r="M118" i="878" s="1"/>
  <c r="AL114" i="878"/>
  <c r="AL116" i="878" s="1"/>
  <c r="AL118" i="878" s="1"/>
  <c r="AL125" i="878" s="1"/>
  <c r="AL126" i="878" s="1"/>
  <c r="AL128" i="878" s="1"/>
  <c r="W113" i="880"/>
  <c r="W116" i="880" s="1"/>
  <c r="W118" i="880" s="1"/>
  <c r="W125" i="880" s="1"/>
  <c r="W126" i="880" s="1"/>
  <c r="W128" i="880" s="1"/>
  <c r="AL113" i="894"/>
  <c r="AL116" i="894" s="1"/>
  <c r="AL118" i="894" s="1"/>
  <c r="AL128" i="894" s="1"/>
  <c r="AR116" i="846"/>
  <c r="AR118" i="846" s="1"/>
  <c r="AR125" i="846" s="1"/>
  <c r="AR126" i="846" s="1"/>
  <c r="AR128" i="846" s="1"/>
  <c r="AH116" i="846"/>
  <c r="AH118" i="846" s="1"/>
  <c r="H123" i="846"/>
  <c r="AA116" i="847"/>
  <c r="AA118" i="847" s="1"/>
  <c r="AA128" i="847" s="1"/>
  <c r="G113" i="847"/>
  <c r="G116" i="847" s="1"/>
  <c r="N114" i="847"/>
  <c r="P113" i="848"/>
  <c r="AI116" i="849"/>
  <c r="AI118" i="849" s="1"/>
  <c r="AK114" i="849"/>
  <c r="AK116" i="849" s="1"/>
  <c r="AK118" i="849" s="1"/>
  <c r="AK125" i="849" s="1"/>
  <c r="AK126" i="849" s="1"/>
  <c r="AK128" i="849" s="1"/>
  <c r="P113" i="850"/>
  <c r="M129" i="851"/>
  <c r="AN114" i="851"/>
  <c r="AN116" i="851" s="1"/>
  <c r="AN118" i="851" s="1"/>
  <c r="AH116" i="851"/>
  <c r="AH118" i="851" s="1"/>
  <c r="AH125" i="851" s="1"/>
  <c r="AH126" i="851" s="1"/>
  <c r="AH128" i="851" s="1"/>
  <c r="AO116" i="852"/>
  <c r="AO118" i="852" s="1"/>
  <c r="AK113" i="853"/>
  <c r="AK116" i="853" s="1"/>
  <c r="AK118" i="853" s="1"/>
  <c r="Y114" i="855"/>
  <c r="K123" i="855"/>
  <c r="R118" i="856"/>
  <c r="P113" i="856"/>
  <c r="X113" i="856"/>
  <c r="X116" i="856" s="1"/>
  <c r="X118" i="856" s="1"/>
  <c r="X125" i="856" s="1"/>
  <c r="X126" i="856" s="1"/>
  <c r="X128" i="856" s="1"/>
  <c r="AR114" i="857"/>
  <c r="F123" i="857"/>
  <c r="R123" i="857"/>
  <c r="AA116" i="857"/>
  <c r="AA118" i="857" s="1"/>
  <c r="AI116" i="859"/>
  <c r="AI118" i="859" s="1"/>
  <c r="AI125" i="859" s="1"/>
  <c r="AI126" i="859" s="1"/>
  <c r="AI128" i="859" s="1"/>
  <c r="AJ116" i="859"/>
  <c r="AJ118" i="859" s="1"/>
  <c r="U116" i="860"/>
  <c r="U118" i="860" s="1"/>
  <c r="F116" i="860"/>
  <c r="F118" i="860" s="1"/>
  <c r="F125" i="860" s="1"/>
  <c r="F126" i="860" s="1"/>
  <c r="F128" i="860" s="1"/>
  <c r="AA116" i="860"/>
  <c r="AA118" i="860" s="1"/>
  <c r="AA125" i="860" s="1"/>
  <c r="AA126" i="860" s="1"/>
  <c r="AA128" i="860" s="1"/>
  <c r="M129" i="860"/>
  <c r="AP116" i="860"/>
  <c r="AP118" i="860" s="1"/>
  <c r="AE116" i="860"/>
  <c r="AE118" i="860" s="1"/>
  <c r="T116" i="863"/>
  <c r="T118" i="863" s="1"/>
  <c r="T125" i="863" s="1"/>
  <c r="T126" i="863" s="1"/>
  <c r="T128" i="863" s="1"/>
  <c r="K114" i="863"/>
  <c r="F129" i="863"/>
  <c r="AA113" i="863"/>
  <c r="AA116" i="863" s="1"/>
  <c r="AA118" i="863" s="1"/>
  <c r="AA125" i="863" s="1"/>
  <c r="AA126" i="863" s="1"/>
  <c r="AA128" i="863" s="1"/>
  <c r="AG116" i="863"/>
  <c r="AG118" i="863" s="1"/>
  <c r="AG128" i="863" s="1"/>
  <c r="U114" i="864"/>
  <c r="U116" i="864" s="1"/>
  <c r="U118" i="864" s="1"/>
  <c r="V116" i="865"/>
  <c r="V118" i="865" s="1"/>
  <c r="N113" i="865"/>
  <c r="AE114" i="868"/>
  <c r="AE116" i="868" s="1"/>
  <c r="AE118" i="868" s="1"/>
  <c r="AE125" i="868" s="1"/>
  <c r="AE126" i="868" s="1"/>
  <c r="AE128" i="868" s="1"/>
  <c r="M129" i="868"/>
  <c r="AD113" i="868"/>
  <c r="AH114" i="871"/>
  <c r="AP114" i="872"/>
  <c r="AP116" i="872" s="1"/>
  <c r="AP118" i="872" s="1"/>
  <c r="AO116" i="872"/>
  <c r="AO118" i="872" s="1"/>
  <c r="AM116" i="873"/>
  <c r="AM118" i="873" s="1"/>
  <c r="AD116" i="873"/>
  <c r="AD118" i="873" s="1"/>
  <c r="AD125" i="873" s="1"/>
  <c r="AD126" i="873" s="1"/>
  <c r="AD128" i="873" s="1"/>
  <c r="J123" i="876"/>
  <c r="V116" i="877"/>
  <c r="V118" i="877" s="1"/>
  <c r="AJ116" i="877"/>
  <c r="AJ118" i="877" s="1"/>
  <c r="AK116" i="878"/>
  <c r="AK118" i="878" s="1"/>
  <c r="J129" i="878"/>
  <c r="F114" i="879"/>
  <c r="Z116" i="879"/>
  <c r="Z118" i="879" s="1"/>
  <c r="N114" i="879"/>
  <c r="N116" i="879" s="1"/>
  <c r="N118" i="879" s="1"/>
  <c r="N125" i="879" s="1"/>
  <c r="N126" i="879" s="1"/>
  <c r="N123" i="880"/>
  <c r="E129" i="880"/>
  <c r="U116" i="880"/>
  <c r="U118" i="880" s="1"/>
  <c r="Z116" i="880"/>
  <c r="Z118" i="880" s="1"/>
  <c r="Z125" i="880" s="1"/>
  <c r="Z126" i="880" s="1"/>
  <c r="Z128" i="880" s="1"/>
  <c r="AM116" i="881"/>
  <c r="AM118" i="881" s="1"/>
  <c r="AM125" i="881" s="1"/>
  <c r="AM126" i="881" s="1"/>
  <c r="AM128" i="881" s="1"/>
  <c r="G113" i="881"/>
  <c r="X116" i="881"/>
  <c r="X118" i="881" s="1"/>
  <c r="AL116" i="881"/>
  <c r="AL118" i="881" s="1"/>
  <c r="AL125" i="881" s="1"/>
  <c r="AL126" i="881" s="1"/>
  <c r="AL128" i="881" s="1"/>
  <c r="N123" i="881"/>
  <c r="U116" i="882"/>
  <c r="U118" i="882" s="1"/>
  <c r="AP113" i="882"/>
  <c r="AP116" i="882" s="1"/>
  <c r="AP118" i="882" s="1"/>
  <c r="AE114" i="882"/>
  <c r="AC114" i="884"/>
  <c r="AC116" i="884" s="1"/>
  <c r="AC118" i="884" s="1"/>
  <c r="AG113" i="884"/>
  <c r="AK116" i="885"/>
  <c r="AK118" i="885" s="1"/>
  <c r="Y116" i="885"/>
  <c r="Y118" i="885" s="1"/>
  <c r="AE114" i="885"/>
  <c r="AE116" i="885" s="1"/>
  <c r="AE118" i="885" s="1"/>
  <c r="AA116" i="887"/>
  <c r="AA118" i="887" s="1"/>
  <c r="S116" i="887"/>
  <c r="S118" i="887" s="1"/>
  <c r="AB114" i="888"/>
  <c r="AB116" i="888" s="1"/>
  <c r="AB118" i="888" s="1"/>
  <c r="G114" i="888"/>
  <c r="I114" i="888"/>
  <c r="AH114" i="888"/>
  <c r="L123" i="889"/>
  <c r="O123" i="889"/>
  <c r="AN116" i="890"/>
  <c r="AN118" i="890" s="1"/>
  <c r="AL114" i="890"/>
  <c r="AL116" i="890" s="1"/>
  <c r="AL118" i="890" s="1"/>
  <c r="AM116" i="890"/>
  <c r="AM118" i="890" s="1"/>
  <c r="AF116" i="890"/>
  <c r="AF118" i="890" s="1"/>
  <c r="AF125" i="890" s="1"/>
  <c r="AF126" i="890" s="1"/>
  <c r="AC116" i="891"/>
  <c r="AC118" i="891" s="1"/>
  <c r="Y116" i="891"/>
  <c r="Y118" i="891" s="1"/>
  <c r="J123" i="891"/>
  <c r="I123" i="891"/>
  <c r="AP114" i="891"/>
  <c r="AP116" i="891" s="1"/>
  <c r="AP118" i="891" s="1"/>
  <c r="AN116" i="891"/>
  <c r="AN118" i="891" s="1"/>
  <c r="L123" i="892"/>
  <c r="V116" i="893"/>
  <c r="V118" i="893" s="1"/>
  <c r="AC113" i="894"/>
  <c r="AC116" i="894" s="1"/>
  <c r="AC118" i="894" s="1"/>
  <c r="AE114" i="894"/>
  <c r="AE116" i="894" s="1"/>
  <c r="AE118" i="894" s="1"/>
  <c r="T116" i="895"/>
  <c r="T118" i="895" s="1"/>
  <c r="I118" i="895"/>
  <c r="I125" i="895" s="1"/>
  <c r="I126" i="895" s="1"/>
  <c r="K114" i="895"/>
  <c r="K116" i="895" s="1"/>
  <c r="K118" i="895" s="1"/>
  <c r="G129" i="895"/>
  <c r="J114" i="895"/>
  <c r="J116" i="895" s="1"/>
  <c r="J118" i="895" s="1"/>
  <c r="Q114" i="896"/>
  <c r="Q116" i="896" s="1"/>
  <c r="Q118" i="896" s="1"/>
  <c r="Q125" i="896" s="1"/>
  <c r="Q126" i="896" s="1"/>
  <c r="Q128" i="896" s="1"/>
  <c r="M113" i="896"/>
  <c r="J114" i="896"/>
  <c r="G114" i="897"/>
  <c r="AJ113" i="897"/>
  <c r="AJ116" i="897" s="1"/>
  <c r="AJ118" i="897" s="1"/>
  <c r="O116" i="897"/>
  <c r="U114" i="900"/>
  <c r="U116" i="900" s="1"/>
  <c r="U118" i="900" s="1"/>
  <c r="W116" i="900"/>
  <c r="W118" i="900" s="1"/>
  <c r="X116" i="900"/>
  <c r="X118" i="900" s="1"/>
  <c r="X125" i="900" s="1"/>
  <c r="X126" i="900" s="1"/>
  <c r="X128" i="900" s="1"/>
  <c r="Q116" i="900"/>
  <c r="Q118" i="900" s="1"/>
  <c r="AF116" i="900"/>
  <c r="AF118" i="900" s="1"/>
  <c r="AO116" i="900"/>
  <c r="AO118" i="900" s="1"/>
  <c r="AO125" i="900" s="1"/>
  <c r="AO126" i="900" s="1"/>
  <c r="AO128" i="900" s="1"/>
  <c r="AQ116" i="900"/>
  <c r="AQ118" i="900" s="1"/>
  <c r="Q113" i="901"/>
  <c r="G123" i="901"/>
  <c r="AO113" i="849"/>
  <c r="AO116" i="849" s="1"/>
  <c r="AO118" i="849" s="1"/>
  <c r="AO125" i="849" s="1"/>
  <c r="AO126" i="849" s="1"/>
  <c r="AP113" i="855"/>
  <c r="AP116" i="855" s="1"/>
  <c r="AP118" i="855" s="1"/>
  <c r="AP125" i="855" s="1"/>
  <c r="AP126" i="855" s="1"/>
  <c r="AP128" i="855" s="1"/>
  <c r="S113" i="853"/>
  <c r="AO113" i="853"/>
  <c r="AJ116" i="848"/>
  <c r="AJ118" i="848" s="1"/>
  <c r="AJ125" i="848" s="1"/>
  <c r="AJ126" i="848" s="1"/>
  <c r="AM114" i="849"/>
  <c r="AM116" i="849" s="1"/>
  <c r="AM118" i="849" s="1"/>
  <c r="AM125" i="849" s="1"/>
  <c r="AM126" i="849" s="1"/>
  <c r="AM128" i="849" s="1"/>
  <c r="AH114" i="850"/>
  <c r="AH116" i="850" s="1"/>
  <c r="AH118" i="850" s="1"/>
  <c r="AH125" i="850" s="1"/>
  <c r="AH126" i="850" s="1"/>
  <c r="AH128" i="850" s="1"/>
  <c r="P113" i="851"/>
  <c r="AC116" i="851"/>
  <c r="AC118" i="851" s="1"/>
  <c r="AC125" i="851" s="1"/>
  <c r="AC126" i="851" s="1"/>
  <c r="M113" i="851"/>
  <c r="M116" i="851" s="1"/>
  <c r="M118" i="851" s="1"/>
  <c r="M125" i="851" s="1"/>
  <c r="M126" i="851" s="1"/>
  <c r="M128" i="851" s="1"/>
  <c r="AE116" i="852"/>
  <c r="AE118" i="852" s="1"/>
  <c r="AE125" i="852" s="1"/>
  <c r="AE126" i="852" s="1"/>
  <c r="AE128" i="852" s="1"/>
  <c r="X116" i="852"/>
  <c r="X118" i="852" s="1"/>
  <c r="AP113" i="854"/>
  <c r="AP113" i="857"/>
  <c r="AP116" i="857" s="1"/>
  <c r="AP118" i="857" s="1"/>
  <c r="AR114" i="864"/>
  <c r="AR116" i="864" s="1"/>
  <c r="AR118" i="864" s="1"/>
  <c r="AR125" i="864" s="1"/>
  <c r="AR126" i="864" s="1"/>
  <c r="AR128" i="864" s="1"/>
  <c r="S116" i="868"/>
  <c r="S118" i="868" s="1"/>
  <c r="S116" i="876"/>
  <c r="S118" i="876" s="1"/>
  <c r="S125" i="876" s="1"/>
  <c r="S126" i="876" s="1"/>
  <c r="AN116" i="878"/>
  <c r="AN118" i="878" s="1"/>
  <c r="AN125" i="878" s="1"/>
  <c r="AN126" i="878" s="1"/>
  <c r="AN128" i="878" s="1"/>
  <c r="F113" i="879"/>
  <c r="P113" i="882"/>
  <c r="L114" i="884"/>
  <c r="AI114" i="884"/>
  <c r="AI116" i="884" s="1"/>
  <c r="AI118" i="884" s="1"/>
  <c r="AI125" i="884" s="1"/>
  <c r="AI126" i="884" s="1"/>
  <c r="AI128" i="884" s="1"/>
  <c r="AL114" i="887"/>
  <c r="V113" i="887"/>
  <c r="V116" i="887" s="1"/>
  <c r="V118" i="887" s="1"/>
  <c r="V125" i="887" s="1"/>
  <c r="V126" i="887" s="1"/>
  <c r="V128" i="887" s="1"/>
  <c r="AM116" i="887"/>
  <c r="AM118" i="887" s="1"/>
  <c r="AH116" i="887"/>
  <c r="AH118" i="887" s="1"/>
  <c r="AA113" i="888"/>
  <c r="AA116" i="888" s="1"/>
  <c r="AA118" i="888" s="1"/>
  <c r="AA125" i="888" s="1"/>
  <c r="AA126" i="888" s="1"/>
  <c r="AA128" i="888" s="1"/>
  <c r="AR116" i="888"/>
  <c r="AR118" i="888" s="1"/>
  <c r="AR125" i="888" s="1"/>
  <c r="AR126" i="888" s="1"/>
  <c r="AR128" i="888" s="1"/>
  <c r="M113" i="890"/>
  <c r="M116" i="890" s="1"/>
  <c r="M118" i="890" s="1"/>
  <c r="M125" i="890" s="1"/>
  <c r="M126" i="890" s="1"/>
  <c r="M128" i="890" s="1"/>
  <c r="AI116" i="891"/>
  <c r="AI118" i="891" s="1"/>
  <c r="AI125" i="891" s="1"/>
  <c r="AI126" i="891" s="1"/>
  <c r="AI128" i="891" s="1"/>
  <c r="Q116" i="895"/>
  <c r="Q118" i="895" s="1"/>
  <c r="Q125" i="895" s="1"/>
  <c r="Q126" i="895" s="1"/>
  <c r="Q128" i="895" s="1"/>
  <c r="S113" i="896"/>
  <c r="S116" i="896" s="1"/>
  <c r="S118" i="896" s="1"/>
  <c r="AG114" i="901"/>
  <c r="U116" i="901"/>
  <c r="U118" i="901" s="1"/>
  <c r="U125" i="901" s="1"/>
  <c r="U126" i="901" s="1"/>
  <c r="U128" i="901" s="1"/>
  <c r="N113" i="901"/>
  <c r="AG114" i="888"/>
  <c r="T114" i="887"/>
  <c r="T113" i="887"/>
  <c r="T116" i="887" s="1"/>
  <c r="T118" i="887" s="1"/>
  <c r="T125" i="887" s="1"/>
  <c r="T126" i="887" s="1"/>
  <c r="T128" i="887" s="1"/>
  <c r="AJ114" i="894"/>
  <c r="AJ116" i="894" s="1"/>
  <c r="AJ118" i="894" s="1"/>
  <c r="AO114" i="890"/>
  <c r="AO113" i="890"/>
  <c r="AO116" i="890" s="1"/>
  <c r="AO118" i="890" s="1"/>
  <c r="AO125" i="890" s="1"/>
  <c r="AO126" i="890" s="1"/>
  <c r="AO128" i="890" s="1"/>
  <c r="AK113" i="879"/>
  <c r="AK113" i="852"/>
  <c r="AK116" i="852" s="1"/>
  <c r="AK118" i="852" s="1"/>
  <c r="AH116" i="881"/>
  <c r="AH118" i="881" s="1"/>
  <c r="AH125" i="881" s="1"/>
  <c r="AH126" i="881" s="1"/>
  <c r="AH128" i="881" s="1"/>
  <c r="AK116" i="864"/>
  <c r="AK118" i="864" s="1"/>
  <c r="AK125" i="864" s="1"/>
  <c r="AK126" i="864" s="1"/>
  <c r="AK128" i="864" s="1"/>
  <c r="AK116" i="879"/>
  <c r="AK118" i="879" s="1"/>
  <c r="Z116" i="887"/>
  <c r="Z118" i="887" s="1"/>
  <c r="N116" i="896"/>
  <c r="N118" i="896" s="1"/>
  <c r="AH113" i="857"/>
  <c r="AH116" i="857" s="1"/>
  <c r="AH118" i="857" s="1"/>
  <c r="AH125" i="857" s="1"/>
  <c r="AH126" i="857" s="1"/>
  <c r="AH128" i="857" s="1"/>
  <c r="E116" i="860"/>
  <c r="E118" i="860" s="1"/>
  <c r="R114" i="876"/>
  <c r="AC128" i="879"/>
  <c r="Z114" i="868"/>
  <c r="Z116" i="868" s="1"/>
  <c r="Z118" i="868" s="1"/>
  <c r="F113" i="848"/>
  <c r="M114" i="849"/>
  <c r="V114" i="851"/>
  <c r="V116" i="851" s="1"/>
  <c r="V118" i="851" s="1"/>
  <c r="V125" i="851" s="1"/>
  <c r="V126" i="851" s="1"/>
  <c r="V128" i="851" s="1"/>
  <c r="AI114" i="853"/>
  <c r="E113" i="857"/>
  <c r="AJ113" i="857"/>
  <c r="E123" i="860"/>
  <c r="X116" i="860"/>
  <c r="X118" i="860" s="1"/>
  <c r="N114" i="863"/>
  <c r="N116" i="863" s="1"/>
  <c r="N118" i="863" s="1"/>
  <c r="N125" i="863" s="1"/>
  <c r="N126" i="863" s="1"/>
  <c r="N128" i="863" s="1"/>
  <c r="O114" i="863"/>
  <c r="O116" i="863" s="1"/>
  <c r="O118" i="863" s="1"/>
  <c r="O125" i="863" s="1"/>
  <c r="O126" i="863" s="1"/>
  <c r="V125" i="864"/>
  <c r="V126" i="864" s="1"/>
  <c r="V128" i="864" s="1"/>
  <c r="V114" i="872"/>
  <c r="M123" i="873"/>
  <c r="L123" i="876"/>
  <c r="O114" i="877"/>
  <c r="F113" i="878"/>
  <c r="AI116" i="878"/>
  <c r="AI118" i="878" s="1"/>
  <c r="E123" i="879"/>
  <c r="AB116" i="882"/>
  <c r="AB118" i="882" s="1"/>
  <c r="Y116" i="889"/>
  <c r="Y118" i="889" s="1"/>
  <c r="N114" i="890"/>
  <c r="N116" i="890" s="1"/>
  <c r="N118" i="890" s="1"/>
  <c r="N125" i="890" s="1"/>
  <c r="N126" i="890" s="1"/>
  <c r="U116" i="895"/>
  <c r="U118" i="895" s="1"/>
  <c r="U125" i="895" s="1"/>
  <c r="U126" i="895" s="1"/>
  <c r="U128" i="895" s="1"/>
  <c r="AI116" i="896"/>
  <c r="AI118" i="896" s="1"/>
  <c r="AR114" i="882"/>
  <c r="AQ113" i="860"/>
  <c r="AQ116" i="860" s="1"/>
  <c r="AQ118" i="860" s="1"/>
  <c r="AQ125" i="860" s="1"/>
  <c r="AQ126" i="860" s="1"/>
  <c r="AQ128" i="860" s="1"/>
  <c r="AH116" i="864"/>
  <c r="AH118" i="864" s="1"/>
  <c r="AH125" i="864" s="1"/>
  <c r="AH126" i="864" s="1"/>
  <c r="AH128" i="864" s="1"/>
  <c r="Q116" i="872"/>
  <c r="Q118" i="872" s="1"/>
  <c r="AE116" i="873"/>
  <c r="AE118" i="873" s="1"/>
  <c r="AE125" i="873" s="1"/>
  <c r="AE126" i="873" s="1"/>
  <c r="AE128" i="873" s="1"/>
  <c r="AR116" i="878"/>
  <c r="AR118" i="878" s="1"/>
  <c r="AR125" i="878" s="1"/>
  <c r="AR126" i="878" s="1"/>
  <c r="AR128" i="878" s="1"/>
  <c r="AE113" i="884"/>
  <c r="AE116" i="884" s="1"/>
  <c r="AE118" i="884" s="1"/>
  <c r="AE125" i="884" s="1"/>
  <c r="AE126" i="884" s="1"/>
  <c r="AE128" i="884" s="1"/>
  <c r="AI116" i="894"/>
  <c r="AI118" i="894" s="1"/>
  <c r="AI125" i="894" s="1"/>
  <c r="AI126" i="894" s="1"/>
  <c r="AI128" i="894" s="1"/>
  <c r="Z116" i="846"/>
  <c r="Z118" i="846" s="1"/>
  <c r="Z125" i="846" s="1"/>
  <c r="Z126" i="846" s="1"/>
  <c r="Z128" i="846" s="1"/>
  <c r="AA114" i="846"/>
  <c r="K113" i="846"/>
  <c r="S116" i="847"/>
  <c r="S118" i="847" s="1"/>
  <c r="S125" i="847" s="1"/>
  <c r="S126" i="847" s="1"/>
  <c r="S128" i="847" s="1"/>
  <c r="AF113" i="847"/>
  <c r="AF116" i="847" s="1"/>
  <c r="AF118" i="847" s="1"/>
  <c r="AF125" i="847" s="1"/>
  <c r="AF126" i="847" s="1"/>
  <c r="AF128" i="847" s="1"/>
  <c r="N113" i="847"/>
  <c r="F123" i="847"/>
  <c r="O123" i="847"/>
  <c r="E123" i="847"/>
  <c r="N113" i="848"/>
  <c r="AR116" i="848"/>
  <c r="AR118" i="848" s="1"/>
  <c r="P113" i="849"/>
  <c r="N123" i="849"/>
  <c r="O123" i="849"/>
  <c r="AE123" i="849"/>
  <c r="AR116" i="850"/>
  <c r="AR118" i="850" s="1"/>
  <c r="AR125" i="850" s="1"/>
  <c r="AR126" i="850" s="1"/>
  <c r="AR128" i="850" s="1"/>
  <c r="E114" i="851"/>
  <c r="E116" i="851" s="1"/>
  <c r="E118" i="851" s="1"/>
  <c r="AL116" i="851"/>
  <c r="AL118" i="851" s="1"/>
  <c r="Z116" i="851"/>
  <c r="Z118" i="851" s="1"/>
  <c r="L123" i="851"/>
  <c r="AF116" i="851"/>
  <c r="AF118" i="851" s="1"/>
  <c r="AF125" i="851" s="1"/>
  <c r="AF126" i="851" s="1"/>
  <c r="AF128" i="851" s="1"/>
  <c r="Y116" i="852"/>
  <c r="Y118" i="852" s="1"/>
  <c r="AL116" i="852"/>
  <c r="AL118" i="852" s="1"/>
  <c r="AD113" i="853"/>
  <c r="H113" i="854"/>
  <c r="AL116" i="854"/>
  <c r="AL118" i="854" s="1"/>
  <c r="U114" i="855"/>
  <c r="U116" i="855" s="1"/>
  <c r="U118" i="855" s="1"/>
  <c r="U114" i="857"/>
  <c r="U116" i="857" s="1"/>
  <c r="U118" i="857" s="1"/>
  <c r="W116" i="857"/>
  <c r="W118" i="857" s="1"/>
  <c r="W125" i="857" s="1"/>
  <c r="W126" i="857" s="1"/>
  <c r="W128" i="857" s="1"/>
  <c r="W116" i="859"/>
  <c r="W118" i="859" s="1"/>
  <c r="AG116" i="859"/>
  <c r="AG118" i="859" s="1"/>
  <c r="M114" i="860"/>
  <c r="M116" i="860" s="1"/>
  <c r="M118" i="860" s="1"/>
  <c r="M125" i="860" s="1"/>
  <c r="M126" i="860" s="1"/>
  <c r="H129" i="860"/>
  <c r="N114" i="860"/>
  <c r="N116" i="860" s="1"/>
  <c r="N118" i="860" s="1"/>
  <c r="N125" i="860" s="1"/>
  <c r="N126" i="860" s="1"/>
  <c r="AM114" i="863"/>
  <c r="AM116" i="863" s="1"/>
  <c r="AM118" i="863" s="1"/>
  <c r="N129" i="863"/>
  <c r="Y116" i="863"/>
  <c r="Y118" i="863" s="1"/>
  <c r="Y128" i="863" s="1"/>
  <c r="F114" i="863"/>
  <c r="F116" i="863" s="1"/>
  <c r="F118" i="863" s="1"/>
  <c r="I123" i="863"/>
  <c r="I114" i="864"/>
  <c r="M114" i="864"/>
  <c r="M116" i="864" s="1"/>
  <c r="M118" i="864" s="1"/>
  <c r="K123" i="864"/>
  <c r="N114" i="865"/>
  <c r="M114" i="868"/>
  <c r="M116" i="868" s="1"/>
  <c r="L113" i="868"/>
  <c r="G129" i="871"/>
  <c r="G123" i="871"/>
  <c r="M123" i="871"/>
  <c r="AA116" i="871"/>
  <c r="AA118" i="871" s="1"/>
  <c r="AA125" i="871" s="1"/>
  <c r="AA126" i="871" s="1"/>
  <c r="AA128" i="871" s="1"/>
  <c r="N116" i="873"/>
  <c r="N118" i="873" s="1"/>
  <c r="L113" i="876"/>
  <c r="T114" i="877"/>
  <c r="T116" i="877" s="1"/>
  <c r="T118" i="877" s="1"/>
  <c r="T125" i="877" s="1"/>
  <c r="T126" i="877" s="1"/>
  <c r="T128" i="877" s="1"/>
  <c r="O113" i="877"/>
  <c r="O116" i="877" s="1"/>
  <c r="O118" i="877" s="1"/>
  <c r="O125" i="877" s="1"/>
  <c r="O126" i="877" s="1"/>
  <c r="AM116" i="878"/>
  <c r="AM118" i="878" s="1"/>
  <c r="AN116" i="879"/>
  <c r="AN118" i="879" s="1"/>
  <c r="E114" i="880"/>
  <c r="E116" i="880" s="1"/>
  <c r="E118" i="880" s="1"/>
  <c r="E125" i="880" s="1"/>
  <c r="E126" i="880" s="1"/>
  <c r="AL116" i="880"/>
  <c r="AL118" i="880" s="1"/>
  <c r="AR116" i="880"/>
  <c r="AR118" i="880" s="1"/>
  <c r="T116" i="881"/>
  <c r="T118" i="881" s="1"/>
  <c r="F123" i="881"/>
  <c r="O123" i="881"/>
  <c r="E123" i="881"/>
  <c r="V116" i="882"/>
  <c r="V118" i="882" s="1"/>
  <c r="P123" i="884"/>
  <c r="J123" i="884"/>
  <c r="O123" i="887"/>
  <c r="E123" i="887"/>
  <c r="AO116" i="888"/>
  <c r="AO118" i="888" s="1"/>
  <c r="S116" i="889"/>
  <c r="S118" i="889" s="1"/>
  <c r="S125" i="889" s="1"/>
  <c r="S126" i="889" s="1"/>
  <c r="S128" i="889" s="1"/>
  <c r="N123" i="889"/>
  <c r="E123" i="889"/>
  <c r="AH114" i="889"/>
  <c r="AH116" i="889" s="1"/>
  <c r="AH118" i="889" s="1"/>
  <c r="AH125" i="889" s="1"/>
  <c r="AH126" i="889" s="1"/>
  <c r="AH128" i="889" s="1"/>
  <c r="N129" i="890"/>
  <c r="AP125" i="890"/>
  <c r="AP126" i="890" s="1"/>
  <c r="AP128" i="890" s="1"/>
  <c r="F123" i="890"/>
  <c r="P123" i="890"/>
  <c r="E123" i="890"/>
  <c r="AG116" i="891"/>
  <c r="AG118" i="891" s="1"/>
  <c r="X113" i="892"/>
  <c r="X116" i="892" s="1"/>
  <c r="X118" i="892" s="1"/>
  <c r="AR114" i="893"/>
  <c r="AR116" i="893" s="1"/>
  <c r="AR118" i="893" s="1"/>
  <c r="G123" i="893"/>
  <c r="M123" i="893"/>
  <c r="AG116" i="894"/>
  <c r="AG118" i="894" s="1"/>
  <c r="AP116" i="894"/>
  <c r="AP118" i="894" s="1"/>
  <c r="AA116" i="896"/>
  <c r="AA118" i="896" s="1"/>
  <c r="AA125" i="896" s="1"/>
  <c r="AA126" i="896" s="1"/>
  <c r="AA128" i="896" s="1"/>
  <c r="G129" i="896"/>
  <c r="O123" i="896"/>
  <c r="AH116" i="897"/>
  <c r="AH118" i="897" s="1"/>
  <c r="AH125" i="897" s="1"/>
  <c r="AH126" i="897" s="1"/>
  <c r="AH128" i="897" s="1"/>
  <c r="AR114" i="897"/>
  <c r="AR116" i="897" s="1"/>
  <c r="AR118" i="897" s="1"/>
  <c r="AD114" i="899"/>
  <c r="AR114" i="900"/>
  <c r="AR116" i="900" s="1"/>
  <c r="AR118" i="900" s="1"/>
  <c r="AH113" i="900"/>
  <c r="AH116" i="900" s="1"/>
  <c r="AH118" i="900" s="1"/>
  <c r="AH125" i="900" s="1"/>
  <c r="AH126" i="900" s="1"/>
  <c r="AH128" i="900" s="1"/>
  <c r="O123" i="900"/>
  <c r="E123" i="900"/>
  <c r="AP116" i="901"/>
  <c r="AP118" i="901" s="1"/>
  <c r="R116" i="901"/>
  <c r="F123" i="901"/>
  <c r="AK114" i="856"/>
  <c r="L114" i="849"/>
  <c r="T113" i="849"/>
  <c r="AK116" i="851"/>
  <c r="AK118" i="851" s="1"/>
  <c r="AK125" i="851" s="1"/>
  <c r="AK126" i="851" s="1"/>
  <c r="AK128" i="851" s="1"/>
  <c r="AN114" i="853"/>
  <c r="AD116" i="855"/>
  <c r="AD118" i="855" s="1"/>
  <c r="AD125" i="855" s="1"/>
  <c r="AD126" i="855" s="1"/>
  <c r="AD128" i="855" s="1"/>
  <c r="U116" i="859"/>
  <c r="U118" i="859" s="1"/>
  <c r="U125" i="859" s="1"/>
  <c r="U126" i="859" s="1"/>
  <c r="U128" i="859" s="1"/>
  <c r="AO114" i="860"/>
  <c r="R116" i="872"/>
  <c r="R118" i="872" s="1"/>
  <c r="R125" i="872" s="1"/>
  <c r="R126" i="872" s="1"/>
  <c r="R128" i="872" s="1"/>
  <c r="Q113" i="877"/>
  <c r="Q116" i="877" s="1"/>
  <c r="Q118" i="877" s="1"/>
  <c r="S114" i="880"/>
  <c r="S116" i="880" s="1"/>
  <c r="S118" i="880" s="1"/>
  <c r="S125" i="880" s="1"/>
  <c r="S126" i="880" s="1"/>
  <c r="S128" i="880" s="1"/>
  <c r="X114" i="887"/>
  <c r="X116" i="887" s="1"/>
  <c r="X118" i="887" s="1"/>
  <c r="X125" i="887" s="1"/>
  <c r="X126" i="887" s="1"/>
  <c r="X128" i="887" s="1"/>
  <c r="AG116" i="887"/>
  <c r="AG118" i="887" s="1"/>
  <c r="AD113" i="888"/>
  <c r="AD116" i="888" s="1"/>
  <c r="AD118" i="888" s="1"/>
  <c r="AD125" i="888" s="1"/>
  <c r="AD126" i="888" s="1"/>
  <c r="AD128" i="888" s="1"/>
  <c r="AM116" i="894"/>
  <c r="AM118" i="894" s="1"/>
  <c r="AM125" i="894" s="1"/>
  <c r="AM126" i="894" s="1"/>
  <c r="AM128" i="894" s="1"/>
  <c r="R114" i="893"/>
  <c r="R116" i="893" s="1"/>
  <c r="R118" i="893" s="1"/>
  <c r="AR114" i="887"/>
  <c r="AR113" i="887"/>
  <c r="AR116" i="887" s="1"/>
  <c r="AR118" i="887" s="1"/>
  <c r="AR125" i="887" s="1"/>
  <c r="AR126" i="887" s="1"/>
  <c r="AR128" i="887" s="1"/>
  <c r="AK114" i="863"/>
  <c r="AK113" i="863"/>
  <c r="AK116" i="863" s="1"/>
  <c r="AK118" i="863" s="1"/>
  <c r="AK125" i="863" s="1"/>
  <c r="AK126" i="863" s="1"/>
  <c r="AK128" i="863" s="1"/>
  <c r="AD114" i="864"/>
  <c r="AD113" i="864"/>
  <c r="AD116" i="864" s="1"/>
  <c r="AD118" i="864" s="1"/>
  <c r="AD125" i="864" s="1"/>
  <c r="AD126" i="864" s="1"/>
  <c r="AD128" i="864" s="1"/>
  <c r="R118" i="901"/>
  <c r="R125" i="901" s="1"/>
  <c r="R126" i="901" s="1"/>
  <c r="S113" i="901"/>
  <c r="S116" i="901" s="1"/>
  <c r="S118" i="901" s="1"/>
  <c r="S129" i="901"/>
  <c r="AK114" i="901"/>
  <c r="AK113" i="901"/>
  <c r="AK116" i="901" s="1"/>
  <c r="AK118" i="901" s="1"/>
  <c r="AG116" i="901"/>
  <c r="AG118" i="901" s="1"/>
  <c r="AG125" i="901" s="1"/>
  <c r="AG126" i="901" s="1"/>
  <c r="AG128" i="901" s="1"/>
  <c r="AQ114" i="901"/>
  <c r="AQ116" i="901" s="1"/>
  <c r="AQ118" i="901" s="1"/>
  <c r="E118" i="901"/>
  <c r="J116" i="901"/>
  <c r="J118" i="901" s="1"/>
  <c r="J125" i="901" s="1"/>
  <c r="J126" i="901" s="1"/>
  <c r="N114" i="901"/>
  <c r="N116" i="901" s="1"/>
  <c r="N118" i="901" s="1"/>
  <c r="P116" i="901"/>
  <c r="P118" i="901" s="1"/>
  <c r="W116" i="901"/>
  <c r="W118" i="901" s="1"/>
  <c r="AO114" i="901"/>
  <c r="AO113" i="901"/>
  <c r="AO116" i="901" s="1"/>
  <c r="AO118" i="901" s="1"/>
  <c r="AO125" i="901" s="1"/>
  <c r="AO126" i="901" s="1"/>
  <c r="AO128" i="901" s="1"/>
  <c r="AR116" i="901"/>
  <c r="AR118" i="901" s="1"/>
  <c r="AR125" i="901" s="1"/>
  <c r="AR126" i="901" s="1"/>
  <c r="AR128" i="901" s="1"/>
  <c r="AA114" i="901"/>
  <c r="AA116" i="901" s="1"/>
  <c r="AA118" i="901" s="1"/>
  <c r="AA125" i="901" s="1"/>
  <c r="AA126" i="901" s="1"/>
  <c r="AA128" i="901" s="1"/>
  <c r="O113" i="901"/>
  <c r="AL116" i="901"/>
  <c r="AL118" i="901" s="1"/>
  <c r="AL125" i="901" s="1"/>
  <c r="AL126" i="901" s="1"/>
  <c r="AL128" i="901" s="1"/>
  <c r="AE116" i="901"/>
  <c r="AE118" i="901" s="1"/>
  <c r="P123" i="901"/>
  <c r="X114" i="901"/>
  <c r="X116" i="901" s="1"/>
  <c r="X118" i="901" s="1"/>
  <c r="X125" i="901" s="1"/>
  <c r="X126" i="901" s="1"/>
  <c r="X128" i="901" s="1"/>
  <c r="G113" i="900"/>
  <c r="G116" i="900" s="1"/>
  <c r="G118" i="900" s="1"/>
  <c r="V116" i="900"/>
  <c r="V118" i="900" s="1"/>
  <c r="V125" i="900" s="1"/>
  <c r="V126" i="900" s="1"/>
  <c r="V128" i="900" s="1"/>
  <c r="J123" i="900"/>
  <c r="I123" i="900"/>
  <c r="K113" i="900"/>
  <c r="I129" i="900"/>
  <c r="Z116" i="900"/>
  <c r="Z118" i="900" s="1"/>
  <c r="Z125" i="900" s="1"/>
  <c r="Z126" i="900" s="1"/>
  <c r="Z128" i="900" s="1"/>
  <c r="O113" i="900"/>
  <c r="O116" i="900" s="1"/>
  <c r="O118" i="900" s="1"/>
  <c r="O128" i="900" s="1"/>
  <c r="K114" i="900"/>
  <c r="P113" i="900"/>
  <c r="P116" i="900" s="1"/>
  <c r="P118" i="900" s="1"/>
  <c r="P125" i="900" s="1"/>
  <c r="P126" i="900" s="1"/>
  <c r="AG116" i="900"/>
  <c r="AG118" i="900" s="1"/>
  <c r="AG125" i="900" s="1"/>
  <c r="AG126" i="900" s="1"/>
  <c r="AG128" i="900" s="1"/>
  <c r="Y114" i="900"/>
  <c r="Y116" i="900" s="1"/>
  <c r="Y118" i="900" s="1"/>
  <c r="R116" i="900"/>
  <c r="R118" i="900" s="1"/>
  <c r="AL116" i="899"/>
  <c r="AL118" i="899" s="1"/>
  <c r="Y116" i="899"/>
  <c r="Y118" i="899" s="1"/>
  <c r="Y125" i="899" s="1"/>
  <c r="Y126" i="899" s="1"/>
  <c r="Y128" i="899" s="1"/>
  <c r="I123" i="899"/>
  <c r="AO116" i="899"/>
  <c r="AO118" i="899" s="1"/>
  <c r="AO125" i="899" s="1"/>
  <c r="AO126" i="899" s="1"/>
  <c r="AO128" i="899" s="1"/>
  <c r="AP116" i="899"/>
  <c r="AP118" i="899" s="1"/>
  <c r="Z114" i="899"/>
  <c r="Z116" i="899" s="1"/>
  <c r="Z118" i="899" s="1"/>
  <c r="M129" i="899"/>
  <c r="S113" i="899"/>
  <c r="AQ116" i="899"/>
  <c r="AQ118" i="899" s="1"/>
  <c r="AF114" i="899"/>
  <c r="AF116" i="899" s="1"/>
  <c r="AF118" i="899" s="1"/>
  <c r="AF125" i="899" s="1"/>
  <c r="AF126" i="899" s="1"/>
  <c r="AF128" i="899" s="1"/>
  <c r="L116" i="899"/>
  <c r="L118" i="899" s="1"/>
  <c r="L125" i="899" s="1"/>
  <c r="L126" i="899" s="1"/>
  <c r="M114" i="899"/>
  <c r="M116" i="899" s="1"/>
  <c r="M118" i="899" s="1"/>
  <c r="M125" i="899" s="1"/>
  <c r="M126" i="899" s="1"/>
  <c r="M128" i="899" s="1"/>
  <c r="AC116" i="899"/>
  <c r="AC118" i="899" s="1"/>
  <c r="J123" i="899"/>
  <c r="P116" i="897"/>
  <c r="P118" i="897" s="1"/>
  <c r="P125" i="897" s="1"/>
  <c r="P126" i="897" s="1"/>
  <c r="P128" i="897" s="1"/>
  <c r="M123" i="897"/>
  <c r="L123" i="897"/>
  <c r="P123" i="897"/>
  <c r="AO114" i="897"/>
  <c r="AO113" i="897"/>
  <c r="P114" i="897"/>
  <c r="G123" i="897"/>
  <c r="AD116" i="897"/>
  <c r="AD118" i="897" s="1"/>
  <c r="K118" i="897"/>
  <c r="K125" i="897" s="1"/>
  <c r="K126" i="897" s="1"/>
  <c r="AG114" i="897"/>
  <c r="AG116" i="897" s="1"/>
  <c r="AG118" i="897" s="1"/>
  <c r="AM116" i="897"/>
  <c r="AM118" i="897" s="1"/>
  <c r="AM125" i="897" s="1"/>
  <c r="AM126" i="897" s="1"/>
  <c r="AM128" i="897" s="1"/>
  <c r="AH116" i="896"/>
  <c r="AH118" i="896" s="1"/>
  <c r="AH125" i="896" s="1"/>
  <c r="AH126" i="896" s="1"/>
  <c r="AH128" i="896" s="1"/>
  <c r="AL116" i="896"/>
  <c r="AL118" i="896" s="1"/>
  <c r="AH114" i="896"/>
  <c r="F123" i="896"/>
  <c r="P123" i="896"/>
  <c r="AC116" i="896"/>
  <c r="AC118" i="896" s="1"/>
  <c r="AC125" i="896" s="1"/>
  <c r="AC126" i="896" s="1"/>
  <c r="AC128" i="896" s="1"/>
  <c r="AR116" i="896"/>
  <c r="AR118" i="896" s="1"/>
  <c r="G114" i="896"/>
  <c r="G116" i="896" s="1"/>
  <c r="G118" i="896" s="1"/>
  <c r="V114" i="896"/>
  <c r="V116" i="896" s="1"/>
  <c r="V118" i="896" s="1"/>
  <c r="V125" i="896" s="1"/>
  <c r="V126" i="896" s="1"/>
  <c r="V128" i="896" s="1"/>
  <c r="Z113" i="896"/>
  <c r="Z114" i="896"/>
  <c r="E123" i="896"/>
  <c r="AG116" i="896"/>
  <c r="AG118" i="896" s="1"/>
  <c r="AG125" i="896" s="1"/>
  <c r="AG126" i="896" s="1"/>
  <c r="AG128" i="896" s="1"/>
  <c r="AO116" i="896"/>
  <c r="AO118" i="896" s="1"/>
  <c r="AE113" i="896"/>
  <c r="AE116" i="896" s="1"/>
  <c r="AE118" i="896" s="1"/>
  <c r="M116" i="896"/>
  <c r="M118" i="896" s="1"/>
  <c r="M125" i="896" s="1"/>
  <c r="M126" i="896" s="1"/>
  <c r="M128" i="896" s="1"/>
  <c r="P125" i="895"/>
  <c r="P126" i="895" s="1"/>
  <c r="P128" i="895" s="1"/>
  <c r="H114" i="895"/>
  <c r="AM113" i="895"/>
  <c r="AM116" i="895" s="1"/>
  <c r="AM118" i="895" s="1"/>
  <c r="W116" i="895"/>
  <c r="W118" i="895" s="1"/>
  <c r="W125" i="895" s="1"/>
  <c r="W126" i="895" s="1"/>
  <c r="W128" i="895" s="1"/>
  <c r="AF116" i="895"/>
  <c r="AF118" i="895" s="1"/>
  <c r="AF125" i="895" s="1"/>
  <c r="AF126" i="895" s="1"/>
  <c r="AF128" i="895" s="1"/>
  <c r="L116" i="895"/>
  <c r="L118" i="895" s="1"/>
  <c r="E114" i="895"/>
  <c r="AP114" i="895"/>
  <c r="M116" i="895"/>
  <c r="M118" i="895" s="1"/>
  <c r="M125" i="895" s="1"/>
  <c r="M126" i="895" s="1"/>
  <c r="M128" i="895" s="1"/>
  <c r="AC116" i="895"/>
  <c r="AC118" i="895" s="1"/>
  <c r="E123" i="895"/>
  <c r="AA114" i="895"/>
  <c r="AA116" i="895" s="1"/>
  <c r="AA118" i="895" s="1"/>
  <c r="E116" i="895"/>
  <c r="E118" i="895" s="1"/>
  <c r="E125" i="895" s="1"/>
  <c r="E126" i="895" s="1"/>
  <c r="E128" i="895" s="1"/>
  <c r="R116" i="895"/>
  <c r="R118" i="895" s="1"/>
  <c r="AI116" i="895"/>
  <c r="AI118" i="895" s="1"/>
  <c r="H123" i="895"/>
  <c r="S116" i="894"/>
  <c r="S118" i="894" s="1"/>
  <c r="AO116" i="894"/>
  <c r="AO118" i="894" s="1"/>
  <c r="AF116" i="894"/>
  <c r="AF118" i="894" s="1"/>
  <c r="I123" i="894"/>
  <c r="H123" i="894"/>
  <c r="G123" i="894"/>
  <c r="M123" i="894"/>
  <c r="O123" i="893"/>
  <c r="AH116" i="893"/>
  <c r="AH118" i="893" s="1"/>
  <c r="AP114" i="893"/>
  <c r="AP113" i="893"/>
  <c r="AP116" i="893" s="1"/>
  <c r="AP118" i="893" s="1"/>
  <c r="AP125" i="893" s="1"/>
  <c r="AP126" i="893" s="1"/>
  <c r="AP128" i="893" s="1"/>
  <c r="AO116" i="893"/>
  <c r="AO118" i="893" s="1"/>
  <c r="AO125" i="893" s="1"/>
  <c r="AO126" i="893" s="1"/>
  <c r="AO128" i="893" s="1"/>
  <c r="G114" i="893"/>
  <c r="G116" i="893" s="1"/>
  <c r="G118" i="893" s="1"/>
  <c r="S116" i="893"/>
  <c r="S118" i="893" s="1"/>
  <c r="AH114" i="893"/>
  <c r="Z114" i="893"/>
  <c r="Z113" i="893"/>
  <c r="Z116" i="893" s="1"/>
  <c r="Z118" i="893" s="1"/>
  <c r="Z125" i="893" s="1"/>
  <c r="Z126" i="893" s="1"/>
  <c r="Z128" i="893" s="1"/>
  <c r="O114" i="893"/>
  <c r="U114" i="893"/>
  <c r="U116" i="893" s="1"/>
  <c r="U118" i="893" s="1"/>
  <c r="U125" i="893" s="1"/>
  <c r="U126" i="893" s="1"/>
  <c r="U128" i="893" s="1"/>
  <c r="E123" i="893"/>
  <c r="N123" i="892"/>
  <c r="K123" i="892"/>
  <c r="N113" i="892"/>
  <c r="N116" i="892" s="1"/>
  <c r="N118" i="892" s="1"/>
  <c r="P123" i="892"/>
  <c r="O123" i="892"/>
  <c r="E123" i="892"/>
  <c r="AI114" i="892"/>
  <c r="AI116" i="892" s="1"/>
  <c r="AI118" i="892" s="1"/>
  <c r="AN116" i="892"/>
  <c r="AN118" i="892" s="1"/>
  <c r="J123" i="892"/>
  <c r="AF114" i="892"/>
  <c r="AF116" i="892" s="1"/>
  <c r="AF118" i="892" s="1"/>
  <c r="F123" i="891"/>
  <c r="P123" i="891"/>
  <c r="AR116" i="891"/>
  <c r="AR118" i="891" s="1"/>
  <c r="G114" i="891"/>
  <c r="G116" i="891" s="1"/>
  <c r="G118" i="891" s="1"/>
  <c r="G125" i="891" s="1"/>
  <c r="G126" i="891" s="1"/>
  <c r="N123" i="891"/>
  <c r="K123" i="891"/>
  <c r="AK116" i="891"/>
  <c r="AK118" i="891" s="1"/>
  <c r="AK125" i="891" s="1"/>
  <c r="AK126" i="891" s="1"/>
  <c r="AK128" i="891" s="1"/>
  <c r="U116" i="891"/>
  <c r="U118" i="891" s="1"/>
  <c r="AM116" i="891"/>
  <c r="AM118" i="891" s="1"/>
  <c r="AJ113" i="891"/>
  <c r="AJ116" i="891" s="1"/>
  <c r="AJ118" i="891" s="1"/>
  <c r="H123" i="890"/>
  <c r="V116" i="890"/>
  <c r="V118" i="890" s="1"/>
  <c r="K123" i="890"/>
  <c r="AH114" i="890"/>
  <c r="AH113" i="890"/>
  <c r="M123" i="890"/>
  <c r="Z114" i="890"/>
  <c r="Z113" i="890"/>
  <c r="Z116" i="890" s="1"/>
  <c r="Z118" i="890" s="1"/>
  <c r="Z125" i="890" s="1"/>
  <c r="Z126" i="890" s="1"/>
  <c r="Z128" i="890" s="1"/>
  <c r="AL113" i="889"/>
  <c r="AL116" i="889" s="1"/>
  <c r="AL118" i="889" s="1"/>
  <c r="AL125" i="889" s="1"/>
  <c r="AL126" i="889" s="1"/>
  <c r="AL128" i="889" s="1"/>
  <c r="AA116" i="889"/>
  <c r="AA118" i="889" s="1"/>
  <c r="P114" i="889"/>
  <c r="I113" i="889"/>
  <c r="V114" i="889"/>
  <c r="V116" i="889" s="1"/>
  <c r="V118" i="889" s="1"/>
  <c r="I123" i="889"/>
  <c r="O113" i="889"/>
  <c r="H113" i="889"/>
  <c r="H116" i="889" s="1"/>
  <c r="H118" i="889" s="1"/>
  <c r="Z116" i="889"/>
  <c r="Z118" i="889" s="1"/>
  <c r="Z128" i="889" s="1"/>
  <c r="R116" i="889"/>
  <c r="R118" i="889" s="1"/>
  <c r="S114" i="888"/>
  <c r="S113" i="888"/>
  <c r="S116" i="888" s="1"/>
  <c r="S118" i="888" s="1"/>
  <c r="S125" i="888" s="1"/>
  <c r="S126" i="888" s="1"/>
  <c r="S128" i="888" s="1"/>
  <c r="E123" i="888"/>
  <c r="AJ114" i="888"/>
  <c r="AJ116" i="888" s="1"/>
  <c r="AJ118" i="888" s="1"/>
  <c r="V116" i="888"/>
  <c r="V118" i="888" s="1"/>
  <c r="AK114" i="888"/>
  <c r="AK116" i="888" s="1"/>
  <c r="AK118" i="888" s="1"/>
  <c r="AQ114" i="888"/>
  <c r="AQ113" i="888"/>
  <c r="T114" i="888"/>
  <c r="T116" i="888" s="1"/>
  <c r="T118" i="888" s="1"/>
  <c r="I113" i="888"/>
  <c r="I116" i="888" s="1"/>
  <c r="I118" i="888" s="1"/>
  <c r="I125" i="888" s="1"/>
  <c r="I126" i="888" s="1"/>
  <c r="I128" i="888" s="1"/>
  <c r="F123" i="888"/>
  <c r="O123" i="888"/>
  <c r="N123" i="888"/>
  <c r="I123" i="888"/>
  <c r="AE114" i="888"/>
  <c r="AE113" i="888"/>
  <c r="I116" i="887"/>
  <c r="I118" i="887" s="1"/>
  <c r="M123" i="887"/>
  <c r="E129" i="887"/>
  <c r="E113" i="887"/>
  <c r="N118" i="887"/>
  <c r="I129" i="887"/>
  <c r="AC116" i="887"/>
  <c r="AC118" i="887" s="1"/>
  <c r="L123" i="887"/>
  <c r="AL116" i="887"/>
  <c r="AL118" i="887" s="1"/>
  <c r="AL125" i="887" s="1"/>
  <c r="AL126" i="887" s="1"/>
  <c r="AL128" i="887" s="1"/>
  <c r="G123" i="887"/>
  <c r="H123" i="887"/>
  <c r="AD114" i="887"/>
  <c r="AD113" i="887"/>
  <c r="AD116" i="887" s="1"/>
  <c r="AD118" i="887" s="1"/>
  <c r="Q114" i="887"/>
  <c r="Q116" i="887" s="1"/>
  <c r="Q118" i="887" s="1"/>
  <c r="U114" i="887"/>
  <c r="U116" i="887" s="1"/>
  <c r="U118" i="887" s="1"/>
  <c r="U125" i="887" s="1"/>
  <c r="U126" i="887" s="1"/>
  <c r="K116" i="885"/>
  <c r="K118" i="885" s="1"/>
  <c r="F129" i="885"/>
  <c r="K123" i="885"/>
  <c r="AO116" i="885"/>
  <c r="AO118" i="885" s="1"/>
  <c r="AO125" i="885" s="1"/>
  <c r="AO126" i="885" s="1"/>
  <c r="AO128" i="885" s="1"/>
  <c r="F114" i="885"/>
  <c r="J123" i="885"/>
  <c r="AR116" i="885"/>
  <c r="AR118" i="885" s="1"/>
  <c r="AR125" i="885" s="1"/>
  <c r="AR126" i="885" s="1"/>
  <c r="AR128" i="885" s="1"/>
  <c r="N123" i="885"/>
  <c r="X113" i="885"/>
  <c r="X116" i="885" s="1"/>
  <c r="X118" i="885" s="1"/>
  <c r="AJ113" i="885"/>
  <c r="AJ116" i="885" s="1"/>
  <c r="AJ118" i="885" s="1"/>
  <c r="O114" i="885"/>
  <c r="O116" i="885" s="1"/>
  <c r="O118" i="885" s="1"/>
  <c r="O125" i="885" s="1"/>
  <c r="O126" i="885" s="1"/>
  <c r="O128" i="885" s="1"/>
  <c r="AA116" i="884"/>
  <c r="AA118" i="884" s="1"/>
  <c r="T114" i="884"/>
  <c r="T116" i="884" s="1"/>
  <c r="T118" i="884" s="1"/>
  <c r="AQ114" i="884"/>
  <c r="AQ116" i="884" s="1"/>
  <c r="AQ118" i="884" s="1"/>
  <c r="AQ125" i="884" s="1"/>
  <c r="AQ126" i="884" s="1"/>
  <c r="AQ128" i="884" s="1"/>
  <c r="L129" i="884"/>
  <c r="F123" i="884"/>
  <c r="R123" i="884"/>
  <c r="AJ116" i="884"/>
  <c r="AJ118" i="884" s="1"/>
  <c r="AF116" i="884"/>
  <c r="AF118" i="884" s="1"/>
  <c r="AF128" i="884" s="1"/>
  <c r="V114" i="884"/>
  <c r="V116" i="884" s="1"/>
  <c r="V118" i="884" s="1"/>
  <c r="L113" i="884"/>
  <c r="AH116" i="884"/>
  <c r="AH118" i="884" s="1"/>
  <c r="AH125" i="884" s="1"/>
  <c r="AH126" i="884" s="1"/>
  <c r="AN116" i="884"/>
  <c r="AN118" i="884" s="1"/>
  <c r="AN125" i="884" s="1"/>
  <c r="AN126" i="884" s="1"/>
  <c r="AN128" i="884" s="1"/>
  <c r="S123" i="883"/>
  <c r="AN113" i="883"/>
  <c r="AN116" i="883" s="1"/>
  <c r="AN118" i="883" s="1"/>
  <c r="X113" i="883"/>
  <c r="X116" i="883" s="1"/>
  <c r="X118" i="883" s="1"/>
  <c r="X125" i="883" s="1"/>
  <c r="X126" i="883" s="1"/>
  <c r="X128" i="883" s="1"/>
  <c r="AO113" i="882"/>
  <c r="AO116" i="882" s="1"/>
  <c r="AO118" i="882" s="1"/>
  <c r="P114" i="882"/>
  <c r="P116" i="882" s="1"/>
  <c r="E113" i="882"/>
  <c r="S123" i="882"/>
  <c r="AC114" i="882"/>
  <c r="AC116" i="882" s="1"/>
  <c r="AC118" i="882" s="1"/>
  <c r="AQ114" i="882"/>
  <c r="AR116" i="882"/>
  <c r="AR118" i="882" s="1"/>
  <c r="AR125" i="882" s="1"/>
  <c r="AR126" i="882" s="1"/>
  <c r="AR128" i="882" s="1"/>
  <c r="P129" i="882"/>
  <c r="V125" i="881"/>
  <c r="V126" i="881" s="1"/>
  <c r="V128" i="881" s="1"/>
  <c r="N118" i="881"/>
  <c r="AJ116" i="881"/>
  <c r="AJ118" i="881" s="1"/>
  <c r="O116" i="881"/>
  <c r="O118" i="881" s="1"/>
  <c r="AR116" i="881"/>
  <c r="AR118" i="881" s="1"/>
  <c r="AR125" i="881" s="1"/>
  <c r="AR126" i="881" s="1"/>
  <c r="AR128" i="881" s="1"/>
  <c r="I114" i="881"/>
  <c r="J123" i="881"/>
  <c r="H123" i="881"/>
  <c r="K123" i="881"/>
  <c r="J116" i="881"/>
  <c r="J118" i="881" s="1"/>
  <c r="J125" i="881" s="1"/>
  <c r="J126" i="881" s="1"/>
  <c r="H113" i="881"/>
  <c r="L123" i="881"/>
  <c r="P123" i="881"/>
  <c r="AQ113" i="880"/>
  <c r="AQ114" i="880"/>
  <c r="O113" i="880"/>
  <c r="O116" i="880" s="1"/>
  <c r="O118" i="880" s="1"/>
  <c r="O125" i="880" s="1"/>
  <c r="O126" i="880" s="1"/>
  <c r="O123" i="880"/>
  <c r="AN114" i="880"/>
  <c r="AN116" i="880" s="1"/>
  <c r="AN118" i="880" s="1"/>
  <c r="AN125" i="880" s="1"/>
  <c r="AN126" i="880" s="1"/>
  <c r="AN128" i="880" s="1"/>
  <c r="Q114" i="880"/>
  <c r="Q116" i="880" s="1"/>
  <c r="Q118" i="880" s="1"/>
  <c r="J123" i="880"/>
  <c r="G123" i="880"/>
  <c r="L123" i="880"/>
  <c r="G114" i="880"/>
  <c r="G116" i="880" s="1"/>
  <c r="G118" i="880" s="1"/>
  <c r="G125" i="880" s="1"/>
  <c r="G126" i="880" s="1"/>
  <c r="G128" i="880" s="1"/>
  <c r="AA113" i="880"/>
  <c r="AA114" i="880"/>
  <c r="K116" i="879"/>
  <c r="K118" i="879" s="1"/>
  <c r="K125" i="879" s="1"/>
  <c r="K126" i="879" s="1"/>
  <c r="AR114" i="879"/>
  <c r="AR113" i="879"/>
  <c r="AL114" i="879"/>
  <c r="AL116" i="879" s="1"/>
  <c r="AL118" i="879" s="1"/>
  <c r="AO114" i="879"/>
  <c r="AO116" i="879" s="1"/>
  <c r="AO118" i="879" s="1"/>
  <c r="H123" i="879"/>
  <c r="M123" i="879"/>
  <c r="F116" i="879"/>
  <c r="F118" i="879" s="1"/>
  <c r="Q116" i="879"/>
  <c r="Q118" i="879" s="1"/>
  <c r="Q125" i="879" s="1"/>
  <c r="Q126" i="879" s="1"/>
  <c r="AG116" i="878"/>
  <c r="AG118" i="878" s="1"/>
  <c r="AG125" i="878" s="1"/>
  <c r="AG126" i="878" s="1"/>
  <c r="AG128" i="878" s="1"/>
  <c r="I113" i="878"/>
  <c r="G123" i="878"/>
  <c r="V114" i="878"/>
  <c r="L114" i="878"/>
  <c r="L116" i="878" s="1"/>
  <c r="L118" i="878" s="1"/>
  <c r="L125" i="878" s="1"/>
  <c r="L126" i="878" s="1"/>
  <c r="L128" i="878" s="1"/>
  <c r="P123" i="878"/>
  <c r="M123" i="878"/>
  <c r="Y114" i="878"/>
  <c r="Y116" i="878" s="1"/>
  <c r="Y118" i="878" s="1"/>
  <c r="Y125" i="878" s="1"/>
  <c r="Y126" i="878" s="1"/>
  <c r="Y128" i="878" s="1"/>
  <c r="L123" i="878"/>
  <c r="H123" i="878"/>
  <c r="K123" i="878"/>
  <c r="AQ116" i="878"/>
  <c r="AQ118" i="878" s="1"/>
  <c r="T114" i="878"/>
  <c r="T116" i="878" s="1"/>
  <c r="T118" i="878" s="1"/>
  <c r="I123" i="877"/>
  <c r="AF113" i="877"/>
  <c r="AF116" i="877" s="1"/>
  <c r="AF118" i="877" s="1"/>
  <c r="AF125" i="877" s="1"/>
  <c r="AF126" i="877" s="1"/>
  <c r="AF128" i="877" s="1"/>
  <c r="Z113" i="877"/>
  <c r="Z116" i="877" s="1"/>
  <c r="Z118" i="877" s="1"/>
  <c r="Z125" i="877" s="1"/>
  <c r="Z126" i="877" s="1"/>
  <c r="Z128" i="877" s="1"/>
  <c r="AP113" i="877"/>
  <c r="AP116" i="877" s="1"/>
  <c r="AP118" i="877" s="1"/>
  <c r="H113" i="877"/>
  <c r="S116" i="877"/>
  <c r="S118" i="877" s="1"/>
  <c r="S125" i="877" s="1"/>
  <c r="S126" i="877" s="1"/>
  <c r="S128" i="877" s="1"/>
  <c r="AO116" i="877"/>
  <c r="AO118" i="877" s="1"/>
  <c r="AO125" i="877" s="1"/>
  <c r="AO126" i="877" s="1"/>
  <c r="AO128" i="877" s="1"/>
  <c r="T116" i="876"/>
  <c r="T118" i="876" s="1"/>
  <c r="AG116" i="876"/>
  <c r="AG118" i="876" s="1"/>
  <c r="AP114" i="876"/>
  <c r="AP113" i="876"/>
  <c r="AD116" i="876"/>
  <c r="AD118" i="876" s="1"/>
  <c r="AD125" i="876" s="1"/>
  <c r="AD126" i="876" s="1"/>
  <c r="AD128" i="876" s="1"/>
  <c r="Q116" i="876"/>
  <c r="Q118" i="876" s="1"/>
  <c r="AH114" i="876"/>
  <c r="AH116" i="876" s="1"/>
  <c r="AH118" i="876" s="1"/>
  <c r="AH125" i="876" s="1"/>
  <c r="AH126" i="876" s="1"/>
  <c r="AH128" i="876" s="1"/>
  <c r="I123" i="876"/>
  <c r="E123" i="873"/>
  <c r="AP116" i="873"/>
  <c r="AP118" i="873" s="1"/>
  <c r="AP125" i="873" s="1"/>
  <c r="AP126" i="873" s="1"/>
  <c r="L113" i="873"/>
  <c r="L116" i="873" s="1"/>
  <c r="L118" i="873" s="1"/>
  <c r="G129" i="873"/>
  <c r="L129" i="873"/>
  <c r="J113" i="873"/>
  <c r="J116" i="873" s="1"/>
  <c r="J118" i="873" s="1"/>
  <c r="J125" i="873" s="1"/>
  <c r="J126" i="873" s="1"/>
  <c r="T113" i="873"/>
  <c r="T116" i="873" s="1"/>
  <c r="T118" i="873" s="1"/>
  <c r="F123" i="873"/>
  <c r="O123" i="873"/>
  <c r="Q114" i="873"/>
  <c r="Q116" i="873" s="1"/>
  <c r="Q118" i="873" s="1"/>
  <c r="Q125" i="873" s="1"/>
  <c r="Q126" i="873" s="1"/>
  <c r="Q128" i="873" s="1"/>
  <c r="Y116" i="872"/>
  <c r="Y118" i="872" s="1"/>
  <c r="AF116" i="872"/>
  <c r="AF118" i="872" s="1"/>
  <c r="AI116" i="872"/>
  <c r="AI118" i="872" s="1"/>
  <c r="AI125" i="872" s="1"/>
  <c r="AI126" i="872" s="1"/>
  <c r="AI128" i="872" s="1"/>
  <c r="G123" i="872"/>
  <c r="M123" i="872"/>
  <c r="AJ116" i="871"/>
  <c r="AJ118" i="871" s="1"/>
  <c r="AJ125" i="871" s="1"/>
  <c r="AJ126" i="871" s="1"/>
  <c r="AJ128" i="871" s="1"/>
  <c r="AH116" i="871"/>
  <c r="AH118" i="871" s="1"/>
  <c r="AH125" i="871" s="1"/>
  <c r="AH126" i="871" s="1"/>
  <c r="AH128" i="871" s="1"/>
  <c r="N116" i="871"/>
  <c r="N118" i="871" s="1"/>
  <c r="N125" i="871" s="1"/>
  <c r="N126" i="871" s="1"/>
  <c r="N128" i="871" s="1"/>
  <c r="F123" i="871"/>
  <c r="P123" i="871"/>
  <c r="O123" i="871"/>
  <c r="E123" i="871"/>
  <c r="O114" i="871"/>
  <c r="T113" i="871"/>
  <c r="AC113" i="871"/>
  <c r="AC116" i="871" s="1"/>
  <c r="AC118" i="871" s="1"/>
  <c r="AC125" i="871" s="1"/>
  <c r="AC126" i="871" s="1"/>
  <c r="AC128" i="871" s="1"/>
  <c r="P116" i="871"/>
  <c r="P118" i="871" s="1"/>
  <c r="P125" i="871" s="1"/>
  <c r="P126" i="871" s="1"/>
  <c r="O116" i="871"/>
  <c r="O118" i="871" s="1"/>
  <c r="AB116" i="871"/>
  <c r="AB118" i="871" s="1"/>
  <c r="U125" i="868"/>
  <c r="U126" i="868" s="1"/>
  <c r="U128" i="868"/>
  <c r="AI125" i="868"/>
  <c r="AI126" i="868" s="1"/>
  <c r="AI128" i="868" s="1"/>
  <c r="AD116" i="868"/>
  <c r="AD118" i="868" s="1"/>
  <c r="AD125" i="868" s="1"/>
  <c r="AD126" i="868" s="1"/>
  <c r="AD128" i="868" s="1"/>
  <c r="E123" i="868"/>
  <c r="E116" i="868"/>
  <c r="E118" i="868" s="1"/>
  <c r="E125" i="868" s="1"/>
  <c r="E126" i="868" s="1"/>
  <c r="X116" i="868"/>
  <c r="X118" i="868" s="1"/>
  <c r="AH116" i="868"/>
  <c r="AH118" i="868" s="1"/>
  <c r="AH125" i="868" s="1"/>
  <c r="AH126" i="868" s="1"/>
  <c r="AH128" i="868" s="1"/>
  <c r="J113" i="868"/>
  <c r="O116" i="868"/>
  <c r="O118" i="868" s="1"/>
  <c r="O125" i="868" s="1"/>
  <c r="O126" i="868" s="1"/>
  <c r="AO116" i="868"/>
  <c r="AO118" i="868" s="1"/>
  <c r="AL116" i="868"/>
  <c r="AL118" i="868" s="1"/>
  <c r="AQ113" i="868"/>
  <c r="AQ116" i="868" s="1"/>
  <c r="AQ118" i="868" s="1"/>
  <c r="AQ125" i="868" s="1"/>
  <c r="AQ126" i="868" s="1"/>
  <c r="AQ128" i="868" s="1"/>
  <c r="R116" i="868"/>
  <c r="R118" i="868" s="1"/>
  <c r="R125" i="868" s="1"/>
  <c r="R126" i="868" s="1"/>
  <c r="R128" i="868" s="1"/>
  <c r="F123" i="868"/>
  <c r="O123" i="868"/>
  <c r="K116" i="868"/>
  <c r="K118" i="868" s="1"/>
  <c r="Q116" i="868"/>
  <c r="Q118" i="868" s="1"/>
  <c r="Q125" i="868" s="1"/>
  <c r="Q126" i="868" s="1"/>
  <c r="M123" i="865"/>
  <c r="AB114" i="865"/>
  <c r="AB113" i="865"/>
  <c r="L123" i="865"/>
  <c r="P123" i="865"/>
  <c r="M114" i="865"/>
  <c r="M116" i="865" s="1"/>
  <c r="M118" i="865" s="1"/>
  <c r="M125" i="865" s="1"/>
  <c r="M126" i="865" s="1"/>
  <c r="AJ116" i="865"/>
  <c r="AJ118" i="865" s="1"/>
  <c r="AN114" i="865"/>
  <c r="AN116" i="865" s="1"/>
  <c r="AN118" i="865" s="1"/>
  <c r="AN125" i="865" s="1"/>
  <c r="AN126" i="865" s="1"/>
  <c r="AN128" i="865" s="1"/>
  <c r="AF114" i="865"/>
  <c r="AF113" i="865"/>
  <c r="AF116" i="865" s="1"/>
  <c r="AF118" i="865" s="1"/>
  <c r="G123" i="865"/>
  <c r="AQ116" i="865"/>
  <c r="AQ118" i="865" s="1"/>
  <c r="AQ125" i="865" s="1"/>
  <c r="AQ126" i="865" s="1"/>
  <c r="AQ128" i="865" s="1"/>
  <c r="AG116" i="865"/>
  <c r="AG118" i="865" s="1"/>
  <c r="F123" i="865"/>
  <c r="N123" i="865"/>
  <c r="H123" i="865"/>
  <c r="K123" i="865"/>
  <c r="O114" i="865"/>
  <c r="O116" i="865" s="1"/>
  <c r="O118" i="865" s="1"/>
  <c r="O125" i="865" s="1"/>
  <c r="O126" i="865" s="1"/>
  <c r="X114" i="865"/>
  <c r="X113" i="865"/>
  <c r="X116" i="865" s="1"/>
  <c r="X118" i="865" s="1"/>
  <c r="AR114" i="865"/>
  <c r="AR113" i="865"/>
  <c r="AR116" i="865" s="1"/>
  <c r="AR118" i="865" s="1"/>
  <c r="AR125" i="865" s="1"/>
  <c r="AR126" i="865" s="1"/>
  <c r="AR128" i="865" s="1"/>
  <c r="AA116" i="865"/>
  <c r="AA118" i="865" s="1"/>
  <c r="AA125" i="865" s="1"/>
  <c r="AA126" i="865" s="1"/>
  <c r="AA128" i="865" s="1"/>
  <c r="AJ114" i="864"/>
  <c r="AJ113" i="864"/>
  <c r="AJ116" i="864" s="1"/>
  <c r="AJ118" i="864" s="1"/>
  <c r="Z114" i="864"/>
  <c r="Z113" i="864"/>
  <c r="AL128" i="864"/>
  <c r="Y116" i="864"/>
  <c r="Y118" i="864" s="1"/>
  <c r="I113" i="864"/>
  <c r="I116" i="864" s="1"/>
  <c r="I118" i="864" s="1"/>
  <c r="M123" i="864"/>
  <c r="F123" i="864"/>
  <c r="AP114" i="864"/>
  <c r="AP113" i="864"/>
  <c r="AP116" i="864" s="1"/>
  <c r="AP118" i="864" s="1"/>
  <c r="AE113" i="863"/>
  <c r="AE116" i="863" s="1"/>
  <c r="AE118" i="863" s="1"/>
  <c r="AN113" i="863"/>
  <c r="AN116" i="863" s="1"/>
  <c r="AN118" i="863" s="1"/>
  <c r="L114" i="863"/>
  <c r="L116" i="863" s="1"/>
  <c r="L118" i="863" s="1"/>
  <c r="W116" i="863"/>
  <c r="W118" i="863" s="1"/>
  <c r="W125" i="863" s="1"/>
  <c r="W126" i="863" s="1"/>
  <c r="W128" i="863" s="1"/>
  <c r="K116" i="863"/>
  <c r="K118" i="863" s="1"/>
  <c r="U116" i="863"/>
  <c r="U118" i="863" s="1"/>
  <c r="U125" i="863" s="1"/>
  <c r="U126" i="863" s="1"/>
  <c r="U128" i="863" s="1"/>
  <c r="J123" i="863"/>
  <c r="H123" i="863"/>
  <c r="K123" i="863"/>
  <c r="AK125" i="860"/>
  <c r="AK126" i="860" s="1"/>
  <c r="AK128" i="860" s="1"/>
  <c r="G113" i="860"/>
  <c r="G116" i="860" s="1"/>
  <c r="G118" i="860" s="1"/>
  <c r="AI113" i="860"/>
  <c r="AI116" i="860" s="1"/>
  <c r="AI118" i="860" s="1"/>
  <c r="H123" i="860"/>
  <c r="M123" i="860"/>
  <c r="J129" i="860"/>
  <c r="P116" i="860"/>
  <c r="AR116" i="860"/>
  <c r="AR118" i="860" s="1"/>
  <c r="H114" i="860"/>
  <c r="H116" i="860" s="1"/>
  <c r="H118" i="860" s="1"/>
  <c r="I114" i="860"/>
  <c r="I129" i="860"/>
  <c r="I113" i="860"/>
  <c r="I116" i="860" s="1"/>
  <c r="I118" i="860" s="1"/>
  <c r="I125" i="860" s="1"/>
  <c r="I126" i="860" s="1"/>
  <c r="AC116" i="860"/>
  <c r="AC118" i="860" s="1"/>
  <c r="AC125" i="860" s="1"/>
  <c r="AC126" i="860" s="1"/>
  <c r="AC128" i="860" s="1"/>
  <c r="AB116" i="860"/>
  <c r="AB118" i="860" s="1"/>
  <c r="J114" i="860"/>
  <c r="J116" i="860" s="1"/>
  <c r="J118" i="860" s="1"/>
  <c r="AO113" i="860"/>
  <c r="W116" i="860"/>
  <c r="W118" i="860" s="1"/>
  <c r="W125" i="860" s="1"/>
  <c r="W126" i="860" s="1"/>
  <c r="W128" i="860" s="1"/>
  <c r="R113" i="859"/>
  <c r="R116" i="859" s="1"/>
  <c r="R118" i="859" s="1"/>
  <c r="P123" i="859"/>
  <c r="AD114" i="859"/>
  <c r="AD113" i="859"/>
  <c r="R123" i="859"/>
  <c r="J123" i="859"/>
  <c r="G116" i="859"/>
  <c r="G118" i="859" s="1"/>
  <c r="G125" i="859" s="1"/>
  <c r="G126" i="859" s="1"/>
  <c r="AR116" i="857"/>
  <c r="AR118" i="857" s="1"/>
  <c r="AR125" i="857" s="1"/>
  <c r="AR126" i="857" s="1"/>
  <c r="AR128" i="857" s="1"/>
  <c r="AK114" i="857"/>
  <c r="AK116" i="857" s="1"/>
  <c r="AK118" i="857" s="1"/>
  <c r="AK125" i="857" s="1"/>
  <c r="AK126" i="857" s="1"/>
  <c r="AK128" i="857" s="1"/>
  <c r="Q116" i="857"/>
  <c r="AJ116" i="857"/>
  <c r="AJ118" i="857" s="1"/>
  <c r="N116" i="857"/>
  <c r="N118" i="857" s="1"/>
  <c r="AE114" i="857"/>
  <c r="AE116" i="857" s="1"/>
  <c r="AE118" i="857" s="1"/>
  <c r="N123" i="857"/>
  <c r="AN114" i="857"/>
  <c r="AN116" i="857" s="1"/>
  <c r="AN118" i="857" s="1"/>
  <c r="AN125" i="857" s="1"/>
  <c r="AN126" i="857" s="1"/>
  <c r="AN128" i="857" s="1"/>
  <c r="P113" i="857"/>
  <c r="P116" i="857" s="1"/>
  <c r="P118" i="857" s="1"/>
  <c r="T116" i="857"/>
  <c r="T118" i="857" s="1"/>
  <c r="T125" i="857" s="1"/>
  <c r="T126" i="857" s="1"/>
  <c r="T128" i="857" s="1"/>
  <c r="AQ116" i="857"/>
  <c r="AQ118" i="857" s="1"/>
  <c r="U113" i="856"/>
  <c r="U116" i="856" s="1"/>
  <c r="U118" i="856" s="1"/>
  <c r="U125" i="856" s="1"/>
  <c r="U126" i="856" s="1"/>
  <c r="U128" i="856" s="1"/>
  <c r="F113" i="856"/>
  <c r="AK113" i="856"/>
  <c r="AK116" i="856" s="1"/>
  <c r="AK118" i="856" s="1"/>
  <c r="AK125" i="856" s="1"/>
  <c r="AK126" i="856" s="1"/>
  <c r="AK128" i="856" s="1"/>
  <c r="AD116" i="856"/>
  <c r="AD118" i="856" s="1"/>
  <c r="AE116" i="856"/>
  <c r="AE118" i="856" s="1"/>
  <c r="AE125" i="856" s="1"/>
  <c r="AE126" i="856" s="1"/>
  <c r="AE128" i="856" s="1"/>
  <c r="AQ114" i="856"/>
  <c r="AQ116" i="856" s="1"/>
  <c r="AQ118" i="856" s="1"/>
  <c r="AQ125" i="856" s="1"/>
  <c r="AQ126" i="856" s="1"/>
  <c r="AQ128" i="856" s="1"/>
  <c r="AM116" i="856"/>
  <c r="AM118" i="856" s="1"/>
  <c r="AM125" i="856" s="1"/>
  <c r="AM126" i="856" s="1"/>
  <c r="AM128" i="856" s="1"/>
  <c r="AC116" i="856"/>
  <c r="AC118" i="856" s="1"/>
  <c r="AC125" i="856" s="1"/>
  <c r="AC126" i="856" s="1"/>
  <c r="AC128" i="856" s="1"/>
  <c r="M113" i="856"/>
  <c r="M116" i="856" s="1"/>
  <c r="M118" i="856" s="1"/>
  <c r="Y116" i="855"/>
  <c r="Y118" i="855" s="1"/>
  <c r="Y125" i="855" s="1"/>
  <c r="Y126" i="855" s="1"/>
  <c r="Y128" i="855" s="1"/>
  <c r="M113" i="855"/>
  <c r="AG116" i="855"/>
  <c r="AG118" i="855" s="1"/>
  <c r="AG125" i="855" s="1"/>
  <c r="AG126" i="855" s="1"/>
  <c r="AG128" i="855" s="1"/>
  <c r="Z113" i="855"/>
  <c r="Z116" i="855" s="1"/>
  <c r="Z118" i="855" s="1"/>
  <c r="Z125" i="855" s="1"/>
  <c r="Z126" i="855" s="1"/>
  <c r="Z128" i="855" s="1"/>
  <c r="U113" i="854"/>
  <c r="U116" i="854" s="1"/>
  <c r="U118" i="854" s="1"/>
  <c r="AQ116" i="854"/>
  <c r="AQ118" i="854" s="1"/>
  <c r="AQ125" i="854" s="1"/>
  <c r="AQ126" i="854" s="1"/>
  <c r="AQ128" i="854" s="1"/>
  <c r="AI114" i="854"/>
  <c r="AI116" i="854" s="1"/>
  <c r="AI118" i="854" s="1"/>
  <c r="AI125" i="854" s="1"/>
  <c r="AI126" i="854" s="1"/>
  <c r="AI128" i="854" s="1"/>
  <c r="AP114" i="854"/>
  <c r="AP116" i="854" s="1"/>
  <c r="AP118" i="854" s="1"/>
  <c r="AP125" i="854" s="1"/>
  <c r="AP126" i="854" s="1"/>
  <c r="AP128" i="854" s="1"/>
  <c r="M113" i="854"/>
  <c r="AN113" i="853"/>
  <c r="AN116" i="853" s="1"/>
  <c r="AN118" i="853" s="1"/>
  <c r="AH113" i="853"/>
  <c r="T113" i="853"/>
  <c r="T116" i="853" s="1"/>
  <c r="T118" i="853" s="1"/>
  <c r="T125" i="853" s="1"/>
  <c r="T126" i="853" s="1"/>
  <c r="T128" i="853" s="1"/>
  <c r="AE116" i="853"/>
  <c r="AE118" i="853" s="1"/>
  <c r="AE125" i="853" s="1"/>
  <c r="AE126" i="853" s="1"/>
  <c r="AE128" i="853" s="1"/>
  <c r="AB116" i="853"/>
  <c r="AB118" i="853" s="1"/>
  <c r="W114" i="852"/>
  <c r="W113" i="852"/>
  <c r="W116" i="852" s="1"/>
  <c r="W118" i="852" s="1"/>
  <c r="W125" i="852" s="1"/>
  <c r="W126" i="852" s="1"/>
  <c r="W128" i="852" s="1"/>
  <c r="F123" i="852"/>
  <c r="R123" i="852"/>
  <c r="AM114" i="852"/>
  <c r="AM113" i="852"/>
  <c r="AM116" i="852" s="1"/>
  <c r="AM118" i="852" s="1"/>
  <c r="AM125" i="852" s="1"/>
  <c r="AM126" i="852" s="1"/>
  <c r="AM128" i="852" s="1"/>
  <c r="AQ114" i="852"/>
  <c r="AQ116" i="852" s="1"/>
  <c r="AQ118" i="852" s="1"/>
  <c r="M116" i="852"/>
  <c r="M118" i="852" s="1"/>
  <c r="U116" i="852"/>
  <c r="U118" i="852" s="1"/>
  <c r="U125" i="852" s="1"/>
  <c r="U126" i="852" s="1"/>
  <c r="U128" i="852" s="1"/>
  <c r="H123" i="852"/>
  <c r="AC116" i="852"/>
  <c r="AC118" i="852" s="1"/>
  <c r="AC125" i="852" s="1"/>
  <c r="AC126" i="852" s="1"/>
  <c r="AC128" i="852" s="1"/>
  <c r="AA114" i="852"/>
  <c r="AA113" i="852"/>
  <c r="AA116" i="852" s="1"/>
  <c r="AA118" i="852" s="1"/>
  <c r="AQ116" i="851"/>
  <c r="AQ118" i="851" s="1"/>
  <c r="K116" i="851"/>
  <c r="K123" i="851"/>
  <c r="G116" i="851"/>
  <c r="G118" i="851" s="1"/>
  <c r="W114" i="851"/>
  <c r="W116" i="851" s="1"/>
  <c r="W118" i="851" s="1"/>
  <c r="W125" i="851" s="1"/>
  <c r="W126" i="851" s="1"/>
  <c r="W128" i="851" s="1"/>
  <c r="I114" i="851"/>
  <c r="I116" i="851" s="1"/>
  <c r="I118" i="851" s="1"/>
  <c r="I125" i="851" s="1"/>
  <c r="I126" i="851" s="1"/>
  <c r="I128" i="851" s="1"/>
  <c r="X114" i="851"/>
  <c r="X116" i="851" s="1"/>
  <c r="X118" i="851" s="1"/>
  <c r="X125" i="851" s="1"/>
  <c r="X126" i="851" s="1"/>
  <c r="J123" i="851"/>
  <c r="N113" i="851"/>
  <c r="N116" i="851" s="1"/>
  <c r="N118" i="851" s="1"/>
  <c r="N125" i="851" s="1"/>
  <c r="N126" i="851" s="1"/>
  <c r="AD116" i="850"/>
  <c r="AD118" i="850" s="1"/>
  <c r="AL116" i="850"/>
  <c r="AL118" i="850" s="1"/>
  <c r="AQ116" i="850"/>
  <c r="AQ118" i="850" s="1"/>
  <c r="AQ125" i="850" s="1"/>
  <c r="AQ126" i="850" s="1"/>
  <c r="AQ128" i="850" s="1"/>
  <c r="P123" i="850"/>
  <c r="P116" i="850"/>
  <c r="P118" i="850" s="1"/>
  <c r="V116" i="850"/>
  <c r="V118" i="850" s="1"/>
  <c r="V125" i="850" s="1"/>
  <c r="V126" i="850" s="1"/>
  <c r="V128" i="850" s="1"/>
  <c r="AA116" i="850"/>
  <c r="AA118" i="850" s="1"/>
  <c r="AA125" i="850" s="1"/>
  <c r="AA126" i="850" s="1"/>
  <c r="AA128" i="850" s="1"/>
  <c r="U116" i="850"/>
  <c r="U118" i="850" s="1"/>
  <c r="U125" i="850" s="1"/>
  <c r="U126" i="850" s="1"/>
  <c r="U128" i="850" s="1"/>
  <c r="AM114" i="850"/>
  <c r="AM116" i="850" s="1"/>
  <c r="AM118" i="850" s="1"/>
  <c r="H123" i="849"/>
  <c r="W123" i="849"/>
  <c r="L129" i="849"/>
  <c r="T114" i="849"/>
  <c r="T116" i="849" s="1"/>
  <c r="T118" i="849" s="1"/>
  <c r="T125" i="849" s="1"/>
  <c r="T126" i="849" s="1"/>
  <c r="H118" i="849"/>
  <c r="AB123" i="849"/>
  <c r="X123" i="849"/>
  <c r="AN113" i="849"/>
  <c r="AN116" i="849" s="1"/>
  <c r="AN118" i="849" s="1"/>
  <c r="AN128" i="849" s="1"/>
  <c r="X114" i="849"/>
  <c r="X113" i="849"/>
  <c r="X116" i="849" s="1"/>
  <c r="X118" i="849" s="1"/>
  <c r="AD123" i="849"/>
  <c r="G123" i="849"/>
  <c r="AC113" i="849"/>
  <c r="AF113" i="849"/>
  <c r="AF116" i="849" s="1"/>
  <c r="AF118" i="849" s="1"/>
  <c r="AB116" i="848"/>
  <c r="AB118" i="848" s="1"/>
  <c r="AB125" i="848" s="1"/>
  <c r="AB126" i="848" s="1"/>
  <c r="AB128" i="848" s="1"/>
  <c r="AP125" i="848"/>
  <c r="AP126" i="848" s="1"/>
  <c r="AP128" i="848" s="1"/>
  <c r="F129" i="848"/>
  <c r="AH116" i="848"/>
  <c r="AH118" i="848" s="1"/>
  <c r="AH125" i="848" s="1"/>
  <c r="AH126" i="848" s="1"/>
  <c r="AH128" i="848" s="1"/>
  <c r="AA116" i="848"/>
  <c r="AA118" i="848" s="1"/>
  <c r="AA125" i="848" s="1"/>
  <c r="AA126" i="848" s="1"/>
  <c r="AA128" i="848" s="1"/>
  <c r="AB114" i="848"/>
  <c r="AQ116" i="848"/>
  <c r="AQ118" i="848" s="1"/>
  <c r="P116" i="848"/>
  <c r="P118" i="848" s="1"/>
  <c r="P125" i="848" s="1"/>
  <c r="P126" i="848" s="1"/>
  <c r="P128" i="848" s="1"/>
  <c r="AE116" i="848"/>
  <c r="AE118" i="848" s="1"/>
  <c r="P123" i="848"/>
  <c r="Z116" i="848"/>
  <c r="Z118" i="848" s="1"/>
  <c r="V116" i="848"/>
  <c r="V118" i="848" s="1"/>
  <c r="AM116" i="848"/>
  <c r="AM118" i="848" s="1"/>
  <c r="AM125" i="848" s="1"/>
  <c r="AM126" i="848" s="1"/>
  <c r="AM128" i="848" s="1"/>
  <c r="G123" i="847"/>
  <c r="P114" i="847"/>
  <c r="AE116" i="847"/>
  <c r="AE118" i="847" s="1"/>
  <c r="AE125" i="847" s="1"/>
  <c r="AE126" i="847" s="1"/>
  <c r="AE128" i="847" s="1"/>
  <c r="AB116" i="847"/>
  <c r="AB118" i="847" s="1"/>
  <c r="AK114" i="847"/>
  <c r="AK113" i="847"/>
  <c r="M123" i="847"/>
  <c r="F113" i="847"/>
  <c r="F116" i="847" s="1"/>
  <c r="F118" i="847" s="1"/>
  <c r="AC116" i="847"/>
  <c r="AC118" i="847" s="1"/>
  <c r="AQ116" i="847"/>
  <c r="AQ118" i="847" s="1"/>
  <c r="AQ125" i="847" s="1"/>
  <c r="AQ126" i="847" s="1"/>
  <c r="AQ128" i="847" s="1"/>
  <c r="G118" i="847"/>
  <c r="N116" i="847"/>
  <c r="N118" i="847" s="1"/>
  <c r="P123" i="847"/>
  <c r="V128" i="846"/>
  <c r="V125" i="846"/>
  <c r="V126" i="846" s="1"/>
  <c r="AB116" i="846"/>
  <c r="AB118" i="846" s="1"/>
  <c r="K114" i="846"/>
  <c r="K116" i="846" s="1"/>
  <c r="K118" i="846" s="1"/>
  <c r="R113" i="846"/>
  <c r="O113" i="846"/>
  <c r="O116" i="846" s="1"/>
  <c r="O118" i="846" s="1"/>
  <c r="AG116" i="846"/>
  <c r="AG118" i="846" s="1"/>
  <c r="AG125" i="846" s="1"/>
  <c r="AG126" i="846" s="1"/>
  <c r="AG128" i="846" s="1"/>
  <c r="R123" i="846"/>
  <c r="H114" i="846"/>
  <c r="H116" i="846" s="1"/>
  <c r="H118" i="846" s="1"/>
  <c r="H125" i="846" s="1"/>
  <c r="H126" i="846" s="1"/>
  <c r="H128" i="846" s="1"/>
  <c r="AC114" i="846"/>
  <c r="AC113" i="846"/>
  <c r="AC116" i="846" s="1"/>
  <c r="AC118" i="846" s="1"/>
  <c r="AC125" i="846" s="1"/>
  <c r="AC126" i="846" s="1"/>
  <c r="AC128" i="846" s="1"/>
  <c r="AA116" i="846"/>
  <c r="AA118" i="846" s="1"/>
  <c r="AA125" i="846" s="1"/>
  <c r="AA126" i="846" s="1"/>
  <c r="AA128" i="846" s="1"/>
  <c r="F123" i="846"/>
  <c r="J123" i="846"/>
  <c r="AD114" i="846"/>
  <c r="AD113" i="846"/>
  <c r="S118" i="845"/>
  <c r="S120" i="845" s="1"/>
  <c r="AE116" i="845"/>
  <c r="AE118" i="845" s="1"/>
  <c r="AE120" i="845" s="1"/>
  <c r="AE127" i="845" s="1"/>
  <c r="AE128" i="845" s="1"/>
  <c r="AE130" i="845" s="1"/>
  <c r="L131" i="845"/>
  <c r="AF118" i="845"/>
  <c r="AF120" i="845" s="1"/>
  <c r="AF127" i="845" s="1"/>
  <c r="AF128" i="845" s="1"/>
  <c r="AF130" i="845" s="1"/>
  <c r="AA116" i="845"/>
  <c r="AA118" i="845" s="1"/>
  <c r="AA120" i="845" s="1"/>
  <c r="T116" i="845"/>
  <c r="T118" i="845" s="1"/>
  <c r="T120" i="845" s="1"/>
  <c r="T127" i="845" s="1"/>
  <c r="T128" i="845" s="1"/>
  <c r="T130" i="845" s="1"/>
  <c r="N125" i="845"/>
  <c r="L120" i="845"/>
  <c r="H131" i="845"/>
  <c r="AG118" i="845"/>
  <c r="AG120" i="845" s="1"/>
  <c r="AG127" i="845" s="1"/>
  <c r="AG128" i="845" s="1"/>
  <c r="AG130" i="845" s="1"/>
  <c r="AL118" i="845"/>
  <c r="AL120" i="845" s="1"/>
  <c r="AL127" i="845" s="1"/>
  <c r="AL128" i="845" s="1"/>
  <c r="AL130" i="845" s="1"/>
  <c r="AO115" i="845"/>
  <c r="AO118" i="845" s="1"/>
  <c r="AO120" i="845" s="1"/>
  <c r="AO127" i="845" s="1"/>
  <c r="AO128" i="845" s="1"/>
  <c r="AO130" i="845" s="1"/>
  <c r="Y115" i="845"/>
  <c r="V116" i="845"/>
  <c r="V118" i="845" s="1"/>
  <c r="V120" i="845" s="1"/>
  <c r="V127" i="845" s="1"/>
  <c r="V128" i="845" s="1"/>
  <c r="V130" i="845" s="1"/>
  <c r="G115" i="845"/>
  <c r="Q118" i="845"/>
  <c r="Q120" i="845" s="1"/>
  <c r="Q127" i="845" s="1"/>
  <c r="Q128" i="845" s="1"/>
  <c r="Q130" i="845" s="1"/>
  <c r="AQ116" i="845"/>
  <c r="AQ118" i="845" s="1"/>
  <c r="AQ120" i="845" s="1"/>
  <c r="AC116" i="845"/>
  <c r="AP118" i="845"/>
  <c r="AP120" i="845" s="1"/>
  <c r="AP127" i="845" s="1"/>
  <c r="AP128" i="845" s="1"/>
  <c r="AP130" i="845" s="1"/>
  <c r="P131" i="845"/>
  <c r="O115" i="845"/>
  <c r="AD116" i="845"/>
  <c r="AD118" i="845" s="1"/>
  <c r="AD120" i="845" s="1"/>
  <c r="AD127" i="845" s="1"/>
  <c r="AD128" i="845" s="1"/>
  <c r="AD130" i="845" s="1"/>
  <c r="AK116" i="845"/>
  <c r="AK115" i="845"/>
  <c r="AK118" i="845" s="1"/>
  <c r="AK120" i="845" s="1"/>
  <c r="AK127" i="845" s="1"/>
  <c r="AK128" i="845" s="1"/>
  <c r="AK130" i="845" s="1"/>
  <c r="AC115" i="845"/>
  <c r="AC118" i="845" s="1"/>
  <c r="AC120" i="845" s="1"/>
  <c r="AC127" i="845" s="1"/>
  <c r="AC128" i="845" s="1"/>
  <c r="AC130" i="845" s="1"/>
  <c r="Y118" i="845"/>
  <c r="Y120" i="845" s="1"/>
  <c r="Y127" i="845" s="1"/>
  <c r="Y128" i="845" s="1"/>
  <c r="Y130" i="845" s="1"/>
  <c r="H125" i="845"/>
  <c r="M125" i="845"/>
  <c r="K125" i="845"/>
  <c r="F125" i="845"/>
  <c r="O125" i="845"/>
  <c r="P125" i="845"/>
  <c r="E125" i="845"/>
  <c r="G35" i="673"/>
  <c r="F36" i="673"/>
  <c r="G36" i="673" s="1"/>
  <c r="G39" i="673"/>
  <c r="F40" i="673"/>
  <c r="G40" i="673" s="1"/>
  <c r="F43" i="673"/>
  <c r="G43" i="673" s="1"/>
  <c r="G42" i="673"/>
  <c r="G41" i="673"/>
  <c r="G32" i="673"/>
  <c r="P114" i="855"/>
  <c r="AK114" i="855"/>
  <c r="AK116" i="855" s="1"/>
  <c r="AK118" i="855" s="1"/>
  <c r="AK125" i="855" s="1"/>
  <c r="AK126" i="855" s="1"/>
  <c r="AK128" i="855" s="1"/>
  <c r="AL114" i="855"/>
  <c r="AL116" i="855" s="1"/>
  <c r="AL118" i="855" s="1"/>
  <c r="AL125" i="855" s="1"/>
  <c r="AL126" i="855" s="1"/>
  <c r="AL128" i="855" s="1"/>
  <c r="S123" i="855"/>
  <c r="F123" i="855"/>
  <c r="J123" i="855"/>
  <c r="H123" i="855"/>
  <c r="R123" i="855"/>
  <c r="P123" i="855"/>
  <c r="V113" i="855"/>
  <c r="V114" i="855"/>
  <c r="N113" i="856"/>
  <c r="N116" i="856" s="1"/>
  <c r="N118" i="856" s="1"/>
  <c r="N125" i="856" s="1"/>
  <c r="N126" i="856" s="1"/>
  <c r="N128" i="856" s="1"/>
  <c r="N123" i="856"/>
  <c r="L123" i="856"/>
  <c r="S113" i="856"/>
  <c r="E113" i="856"/>
  <c r="S114" i="856"/>
  <c r="W116" i="856"/>
  <c r="W118" i="856" s="1"/>
  <c r="W125" i="856" s="1"/>
  <c r="W126" i="856" s="1"/>
  <c r="W128" i="856" s="1"/>
  <c r="M114" i="856"/>
  <c r="J123" i="856"/>
  <c r="AA116" i="856"/>
  <c r="AA118" i="856" s="1"/>
  <c r="AA125" i="856" s="1"/>
  <c r="AA126" i="856" s="1"/>
  <c r="AA128" i="856" s="1"/>
  <c r="F123" i="856"/>
  <c r="AN116" i="856"/>
  <c r="AN118" i="856" s="1"/>
  <c r="AN125" i="856" s="1"/>
  <c r="AN126" i="856" s="1"/>
  <c r="AN128" i="856" s="1"/>
  <c r="AI116" i="856"/>
  <c r="AI118" i="856" s="1"/>
  <c r="AI125" i="856" s="1"/>
  <c r="AI126" i="856" s="1"/>
  <c r="AI128" i="856" s="1"/>
  <c r="Q113" i="856"/>
  <c r="R123" i="856"/>
  <c r="S129" i="856"/>
  <c r="F123" i="854"/>
  <c r="R123" i="854"/>
  <c r="Z114" i="854"/>
  <c r="Z116" i="854" s="1"/>
  <c r="Z118" i="854" s="1"/>
  <c r="Z125" i="854" s="1"/>
  <c r="Z126" i="854" s="1"/>
  <c r="Z128" i="854" s="1"/>
  <c r="W116" i="854"/>
  <c r="W118" i="854" s="1"/>
  <c r="W125" i="854" s="1"/>
  <c r="W126" i="854" s="1"/>
  <c r="W128" i="854" s="1"/>
  <c r="Y116" i="854"/>
  <c r="Y118" i="854" s="1"/>
  <c r="Y125" i="854" s="1"/>
  <c r="Y126" i="854" s="1"/>
  <c r="Y128" i="854" s="1"/>
  <c r="H114" i="854"/>
  <c r="AF114" i="854"/>
  <c r="AF116" i="854" s="1"/>
  <c r="AF118" i="854" s="1"/>
  <c r="AF125" i="854" s="1"/>
  <c r="AF126" i="854" s="1"/>
  <c r="AF128" i="854" s="1"/>
  <c r="AM116" i="854"/>
  <c r="AM118" i="854" s="1"/>
  <c r="AM125" i="854" s="1"/>
  <c r="AM126" i="854" s="1"/>
  <c r="AM128" i="854" s="1"/>
  <c r="M116" i="854"/>
  <c r="M118" i="854" s="1"/>
  <c r="M125" i="854" s="1"/>
  <c r="M126" i="854" s="1"/>
  <c r="V114" i="854"/>
  <c r="V113" i="854"/>
  <c r="L114" i="854"/>
  <c r="L116" i="854" s="1"/>
  <c r="L118" i="854" s="1"/>
  <c r="L123" i="854"/>
  <c r="AH114" i="854"/>
  <c r="AH113" i="854"/>
  <c r="K114" i="854"/>
  <c r="K116" i="854" s="1"/>
  <c r="K118" i="854" s="1"/>
  <c r="K125" i="854" s="1"/>
  <c r="K126" i="854" s="1"/>
  <c r="K128" i="854" s="1"/>
  <c r="H116" i="854"/>
  <c r="H118" i="854" s="1"/>
  <c r="H125" i="854" s="1"/>
  <c r="H126" i="854" s="1"/>
  <c r="H128" i="854" s="1"/>
  <c r="AN116" i="854"/>
  <c r="AN118" i="854" s="1"/>
  <c r="AN125" i="854" s="1"/>
  <c r="AN126" i="854" s="1"/>
  <c r="AN128" i="854" s="1"/>
  <c r="AB116" i="854"/>
  <c r="AB118" i="854" s="1"/>
  <c r="AC116" i="854"/>
  <c r="AC118" i="854" s="1"/>
  <c r="O113" i="853"/>
  <c r="O116" i="853" s="1"/>
  <c r="O118" i="853" s="1"/>
  <c r="O125" i="853" s="1"/>
  <c r="O126" i="853" s="1"/>
  <c r="O128" i="853" s="1"/>
  <c r="AC114" i="853"/>
  <c r="AC116" i="853" s="1"/>
  <c r="AC118" i="853" s="1"/>
  <c r="AC125" i="853" s="1"/>
  <c r="AC126" i="853" s="1"/>
  <c r="AC128" i="853" s="1"/>
  <c r="AJ114" i="853"/>
  <c r="AJ116" i="853" s="1"/>
  <c r="AJ118" i="853" s="1"/>
  <c r="AR116" i="853"/>
  <c r="AR118" i="853" s="1"/>
  <c r="AR125" i="853" s="1"/>
  <c r="AR126" i="853" s="1"/>
  <c r="AR128" i="853" s="1"/>
  <c r="AO114" i="853"/>
  <c r="AO116" i="853" s="1"/>
  <c r="AO118" i="853" s="1"/>
  <c r="AO125" i="853" s="1"/>
  <c r="AO126" i="853" s="1"/>
  <c r="AO128" i="853" s="1"/>
  <c r="S114" i="853"/>
  <c r="S116" i="853" s="1"/>
  <c r="S118" i="853" s="1"/>
  <c r="S125" i="853" s="1"/>
  <c r="S126" i="853" s="1"/>
  <c r="S128" i="853" s="1"/>
  <c r="K116" i="853"/>
  <c r="K118" i="853" s="1"/>
  <c r="K125" i="853" s="1"/>
  <c r="K126" i="853" s="1"/>
  <c r="K128" i="853" s="1"/>
  <c r="Z116" i="853"/>
  <c r="Z118" i="853" s="1"/>
  <c r="AG116" i="853"/>
  <c r="AG118" i="853" s="1"/>
  <c r="AG125" i="853" s="1"/>
  <c r="AG126" i="853" s="1"/>
  <c r="AG128" i="853" s="1"/>
  <c r="N123" i="853"/>
  <c r="F123" i="853"/>
  <c r="Q114" i="853"/>
  <c r="Q116" i="853" s="1"/>
  <c r="Q118" i="853" s="1"/>
  <c r="J123" i="853"/>
  <c r="R123" i="853"/>
  <c r="L123" i="853"/>
  <c r="U114" i="853"/>
  <c r="U116" i="853" s="1"/>
  <c r="U118" i="853" s="1"/>
  <c r="U125" i="853" s="1"/>
  <c r="U126" i="853" s="1"/>
  <c r="U128" i="853" s="1"/>
  <c r="Q118" i="857"/>
  <c r="Q125" i="857" s="1"/>
  <c r="Q126" i="857" s="1"/>
  <c r="Q128" i="857" s="1"/>
  <c r="H123" i="857"/>
  <c r="P123" i="856"/>
  <c r="H123" i="854"/>
  <c r="E123" i="854"/>
  <c r="N123" i="854"/>
  <c r="M123" i="854"/>
  <c r="AF116" i="853"/>
  <c r="AF118" i="853" s="1"/>
  <c r="AF125" i="853" s="1"/>
  <c r="AF126" i="853" s="1"/>
  <c r="AF128" i="853" s="1"/>
  <c r="P113" i="855"/>
  <c r="P116" i="855" s="1"/>
  <c r="P118" i="855" s="1"/>
  <c r="P125" i="855" s="1"/>
  <c r="P126" i="855" s="1"/>
  <c r="P128" i="855" s="1"/>
  <c r="T114" i="855"/>
  <c r="T116" i="855" s="1"/>
  <c r="T118" i="855" s="1"/>
  <c r="S118" i="855"/>
  <c r="AE116" i="855"/>
  <c r="AE118" i="855" s="1"/>
  <c r="AE125" i="855" s="1"/>
  <c r="AE126" i="855" s="1"/>
  <c r="AE128" i="855" s="1"/>
  <c r="AO116" i="855"/>
  <c r="AO118" i="855" s="1"/>
  <c r="AQ116" i="855"/>
  <c r="AQ118" i="855" s="1"/>
  <c r="AQ125" i="855" s="1"/>
  <c r="AQ126" i="855" s="1"/>
  <c r="AQ128" i="855" s="1"/>
  <c r="AC116" i="855"/>
  <c r="AC118" i="855" s="1"/>
  <c r="AC125" i="855" s="1"/>
  <c r="AC126" i="855" s="1"/>
  <c r="AC128" i="855" s="1"/>
  <c r="F33" i="673"/>
  <c r="G33" i="673" s="1"/>
  <c r="P118" i="882"/>
  <c r="P125" i="882" s="1"/>
  <c r="P126" i="882" s="1"/>
  <c r="AI116" i="882"/>
  <c r="AI118" i="882" s="1"/>
  <c r="E116" i="882"/>
  <c r="E118" i="882" s="1"/>
  <c r="E125" i="882" s="1"/>
  <c r="E126" i="882" s="1"/>
  <c r="E128" i="882" s="1"/>
  <c r="L129" i="882"/>
  <c r="AD116" i="882"/>
  <c r="AD118" i="882" s="1"/>
  <c r="AD125" i="882" s="1"/>
  <c r="AD126" i="882" s="1"/>
  <c r="K123" i="882"/>
  <c r="AG113" i="882"/>
  <c r="AG116" i="882" s="1"/>
  <c r="AG118" i="882" s="1"/>
  <c r="F123" i="882"/>
  <c r="AE116" i="882"/>
  <c r="AE118" i="882" s="1"/>
  <c r="AE125" i="882" s="1"/>
  <c r="AE126" i="882" s="1"/>
  <c r="AE128" i="882" s="1"/>
  <c r="Y114" i="882"/>
  <c r="Y116" i="882" s="1"/>
  <c r="Y118" i="882" s="1"/>
  <c r="Y125" i="882" s="1"/>
  <c r="Y126" i="882" s="1"/>
  <c r="Y128" i="882" s="1"/>
  <c r="O113" i="882"/>
  <c r="S113" i="882"/>
  <c r="S116" i="882" s="1"/>
  <c r="S118" i="882" s="1"/>
  <c r="L123" i="882"/>
  <c r="AO116" i="883"/>
  <c r="AO118" i="883" s="1"/>
  <c r="K114" i="883"/>
  <c r="AH116" i="883"/>
  <c r="AH118" i="883" s="1"/>
  <c r="R123" i="883"/>
  <c r="M123" i="883"/>
  <c r="Z116" i="883"/>
  <c r="Z118" i="883" s="1"/>
  <c r="Z125" i="883" s="1"/>
  <c r="Z126" i="883" s="1"/>
  <c r="Z128" i="883" s="1"/>
  <c r="H123" i="883"/>
  <c r="Q116" i="883"/>
  <c r="Q118" i="883" s="1"/>
  <c r="Q125" i="883" s="1"/>
  <c r="Q126" i="883" s="1"/>
  <c r="Q128" i="883" s="1"/>
  <c r="Q123" i="883"/>
  <c r="AA116" i="883"/>
  <c r="AA118" i="883" s="1"/>
  <c r="AL116" i="849"/>
  <c r="AL118" i="849" s="1"/>
  <c r="P114" i="849"/>
  <c r="P116" i="849" s="1"/>
  <c r="P118" i="849" s="1"/>
  <c r="M113" i="849"/>
  <c r="L116" i="849"/>
  <c r="L118" i="849" s="1"/>
  <c r="L125" i="849" s="1"/>
  <c r="L126" i="849" s="1"/>
  <c r="L128" i="849" s="1"/>
  <c r="AG116" i="849"/>
  <c r="AG118" i="849" s="1"/>
  <c r="AG125" i="849" s="1"/>
  <c r="AG126" i="849" s="1"/>
  <c r="AG128" i="849" s="1"/>
  <c r="AN125" i="901"/>
  <c r="AN126" i="901" s="1"/>
  <c r="AN128" i="901" s="1"/>
  <c r="AD125" i="901"/>
  <c r="AD126" i="901" s="1"/>
  <c r="AD128" i="901" s="1"/>
  <c r="AF125" i="901"/>
  <c r="AF126" i="901" s="1"/>
  <c r="AF128" i="901" s="1"/>
  <c r="V125" i="901"/>
  <c r="V126" i="901" s="1"/>
  <c r="V128" i="901" s="1"/>
  <c r="AE125" i="901"/>
  <c r="AE126" i="901" s="1"/>
  <c r="AE128" i="901" s="1"/>
  <c r="AQ125" i="901"/>
  <c r="AQ126" i="901" s="1"/>
  <c r="AQ128" i="901" s="1"/>
  <c r="E125" i="901"/>
  <c r="E126" i="901" s="1"/>
  <c r="E128" i="901" s="1"/>
  <c r="G114" i="901"/>
  <c r="G129" i="901"/>
  <c r="G113" i="901"/>
  <c r="P125" i="901"/>
  <c r="P126" i="901" s="1"/>
  <c r="P128" i="901" s="1"/>
  <c r="J123" i="901"/>
  <c r="Z125" i="901"/>
  <c r="Z126" i="901" s="1"/>
  <c r="Z128" i="901" s="1"/>
  <c r="F125" i="901"/>
  <c r="F126" i="901" s="1"/>
  <c r="AC116" i="901"/>
  <c r="AC118" i="901" s="1"/>
  <c r="L129" i="901"/>
  <c r="L114" i="901"/>
  <c r="L113" i="901"/>
  <c r="AP125" i="901"/>
  <c r="AP126" i="901" s="1"/>
  <c r="AP128" i="901" s="1"/>
  <c r="M129" i="901"/>
  <c r="M114" i="901"/>
  <c r="M113" i="901"/>
  <c r="N123" i="901"/>
  <c r="O123" i="901"/>
  <c r="R123" i="901"/>
  <c r="L123" i="901"/>
  <c r="AM116" i="901"/>
  <c r="AM118" i="901" s="1"/>
  <c r="T116" i="901"/>
  <c r="T118" i="901" s="1"/>
  <c r="AJ116" i="901"/>
  <c r="AJ118" i="901" s="1"/>
  <c r="H129" i="901"/>
  <c r="H113" i="901"/>
  <c r="H114" i="901"/>
  <c r="W125" i="901"/>
  <c r="W126" i="901" s="1"/>
  <c r="W128" i="901" s="1"/>
  <c r="Y125" i="901"/>
  <c r="Y126" i="901" s="1"/>
  <c r="Y128" i="901" s="1"/>
  <c r="I129" i="901"/>
  <c r="I114" i="901"/>
  <c r="I113" i="901"/>
  <c r="H123" i="901"/>
  <c r="K114" i="901"/>
  <c r="K129" i="901"/>
  <c r="K113" i="901"/>
  <c r="O116" i="901"/>
  <c r="O118" i="901" s="1"/>
  <c r="Q116" i="901"/>
  <c r="Q118" i="901" s="1"/>
  <c r="AI116" i="901"/>
  <c r="AI118" i="901" s="1"/>
  <c r="S123" i="901"/>
  <c r="K123" i="901"/>
  <c r="AB116" i="901"/>
  <c r="AB118" i="901" s="1"/>
  <c r="U125" i="900"/>
  <c r="U126" i="900" s="1"/>
  <c r="U128" i="900" s="1"/>
  <c r="AR125" i="900"/>
  <c r="AR126" i="900" s="1"/>
  <c r="AR128" i="900" s="1"/>
  <c r="AK125" i="900"/>
  <c r="AK126" i="900" s="1"/>
  <c r="AK128" i="900" s="1"/>
  <c r="AN125" i="900"/>
  <c r="AN126" i="900" s="1"/>
  <c r="AN128" i="900" s="1"/>
  <c r="T125" i="900"/>
  <c r="T126" i="900" s="1"/>
  <c r="T128" i="900" s="1"/>
  <c r="I125" i="900"/>
  <c r="I126" i="900" s="1"/>
  <c r="AD125" i="900"/>
  <c r="AD126" i="900" s="1"/>
  <c r="AD128" i="900" s="1"/>
  <c r="AC125" i="900"/>
  <c r="AC126" i="900" s="1"/>
  <c r="AC128" i="900" s="1"/>
  <c r="AF125" i="900"/>
  <c r="AF126" i="900" s="1"/>
  <c r="AF128" i="900" s="1"/>
  <c r="W125" i="900"/>
  <c r="W126" i="900" s="1"/>
  <c r="W128" i="900" s="1"/>
  <c r="M125" i="900"/>
  <c r="M126" i="900" s="1"/>
  <c r="AJ125" i="900"/>
  <c r="AJ126" i="900" s="1"/>
  <c r="AJ128" i="900" s="1"/>
  <c r="L129" i="900"/>
  <c r="L114" i="900"/>
  <c r="L113" i="900"/>
  <c r="O125" i="900"/>
  <c r="O126" i="900" s="1"/>
  <c r="G123" i="900"/>
  <c r="AM116" i="900"/>
  <c r="AM118" i="900" s="1"/>
  <c r="AI116" i="900"/>
  <c r="AI118" i="900" s="1"/>
  <c r="AA116" i="900"/>
  <c r="AA118" i="900" s="1"/>
  <c r="R125" i="900"/>
  <c r="R126" i="900" s="1"/>
  <c r="R128" i="900" s="1"/>
  <c r="AE116" i="900"/>
  <c r="AE118" i="900" s="1"/>
  <c r="N114" i="900"/>
  <c r="N129" i="900"/>
  <c r="N113" i="900"/>
  <c r="F123" i="900"/>
  <c r="N123" i="900"/>
  <c r="H123" i="900"/>
  <c r="K123" i="900"/>
  <c r="AL116" i="900"/>
  <c r="AL118" i="900" s="1"/>
  <c r="Q125" i="900"/>
  <c r="Q126" i="900" s="1"/>
  <c r="Q128" i="900" s="1"/>
  <c r="S125" i="900"/>
  <c r="S126" i="900" s="1"/>
  <c r="S128" i="900" s="1"/>
  <c r="AQ125" i="900"/>
  <c r="AQ126" i="900" s="1"/>
  <c r="AQ128" i="900" s="1"/>
  <c r="H129" i="900"/>
  <c r="H114" i="900"/>
  <c r="H113" i="900"/>
  <c r="J114" i="900"/>
  <c r="J129" i="900"/>
  <c r="J113" i="900"/>
  <c r="E125" i="900"/>
  <c r="E126" i="900" s="1"/>
  <c r="E128" i="900" s="1"/>
  <c r="AB125" i="900"/>
  <c r="AB126" i="900" s="1"/>
  <c r="AB128" i="900" s="1"/>
  <c r="M123" i="900"/>
  <c r="M128" i="900" s="1"/>
  <c r="F114" i="900"/>
  <c r="F129" i="900"/>
  <c r="D132" i="900" s="1"/>
  <c r="F113" i="900"/>
  <c r="AP116" i="900"/>
  <c r="AP118" i="900" s="1"/>
  <c r="L123" i="900"/>
  <c r="P123" i="900"/>
  <c r="O125" i="899"/>
  <c r="O126" i="899" s="1"/>
  <c r="O128" i="899" s="1"/>
  <c r="AP125" i="899"/>
  <c r="AP126" i="899" s="1"/>
  <c r="AP128" i="899" s="1"/>
  <c r="Q129" i="899"/>
  <c r="Q114" i="899"/>
  <c r="Q113" i="899"/>
  <c r="K129" i="899"/>
  <c r="K114" i="899"/>
  <c r="K113" i="899"/>
  <c r="E129" i="899"/>
  <c r="E114" i="899"/>
  <c r="E113" i="899"/>
  <c r="AJ114" i="899"/>
  <c r="AJ113" i="899"/>
  <c r="N114" i="899"/>
  <c r="N116" i="899" s="1"/>
  <c r="N118" i="899" s="1"/>
  <c r="AQ125" i="899"/>
  <c r="AQ126" i="899" s="1"/>
  <c r="AQ128" i="899" s="1"/>
  <c r="R123" i="899"/>
  <c r="V116" i="899"/>
  <c r="V118" i="899" s="1"/>
  <c r="X125" i="899"/>
  <c r="X126" i="899" s="1"/>
  <c r="X128" i="899" s="1"/>
  <c r="J129" i="899"/>
  <c r="J114" i="899"/>
  <c r="J113" i="899"/>
  <c r="AA125" i="899"/>
  <c r="AA126" i="899" s="1"/>
  <c r="AA128" i="899" s="1"/>
  <c r="I114" i="899"/>
  <c r="I116" i="899" s="1"/>
  <c r="I118" i="899" s="1"/>
  <c r="T114" i="899"/>
  <c r="T113" i="899"/>
  <c r="T116" i="899" s="1"/>
  <c r="T118" i="899" s="1"/>
  <c r="P123" i="899"/>
  <c r="H123" i="899"/>
  <c r="AK116" i="899"/>
  <c r="AK118" i="899" s="1"/>
  <c r="W114" i="899"/>
  <c r="W113" i="899"/>
  <c r="P114" i="899"/>
  <c r="P129" i="899"/>
  <c r="P113" i="899"/>
  <c r="F129" i="899"/>
  <c r="F113" i="899"/>
  <c r="F116" i="899" s="1"/>
  <c r="F118" i="899" s="1"/>
  <c r="F114" i="899"/>
  <c r="AL125" i="899"/>
  <c r="AL126" i="899" s="1"/>
  <c r="AL128" i="899" s="1"/>
  <c r="AN128" i="899"/>
  <c r="AN125" i="899"/>
  <c r="AN126" i="899" s="1"/>
  <c r="R129" i="899"/>
  <c r="R114" i="899"/>
  <c r="R113" i="899"/>
  <c r="R116" i="899" s="1"/>
  <c r="R118" i="899" s="1"/>
  <c r="AE114" i="899"/>
  <c r="AE113" i="899"/>
  <c r="H114" i="899"/>
  <c r="H116" i="899" s="1"/>
  <c r="H118" i="899" s="1"/>
  <c r="AC128" i="899"/>
  <c r="AC125" i="899"/>
  <c r="AC126" i="899" s="1"/>
  <c r="AG125" i="899"/>
  <c r="AG126" i="899" s="1"/>
  <c r="AG128" i="899" s="1"/>
  <c r="G129" i="899"/>
  <c r="G114" i="899"/>
  <c r="G113" i="899"/>
  <c r="AI113" i="899"/>
  <c r="AI114" i="899"/>
  <c r="AM114" i="899"/>
  <c r="AM113" i="899"/>
  <c r="AB114" i="899"/>
  <c r="AB113" i="899"/>
  <c r="AD116" i="899"/>
  <c r="AD118" i="899" s="1"/>
  <c r="AR114" i="899"/>
  <c r="AR113" i="899"/>
  <c r="S116" i="899"/>
  <c r="S118" i="899" s="1"/>
  <c r="U116" i="899"/>
  <c r="U118" i="899" s="1"/>
  <c r="N123" i="899"/>
  <c r="F123" i="899"/>
  <c r="L123" i="899"/>
  <c r="AH116" i="899"/>
  <c r="AH118" i="899" s="1"/>
  <c r="AF125" i="897"/>
  <c r="AF126" i="897" s="1"/>
  <c r="AF128" i="897" s="1"/>
  <c r="W125" i="897"/>
  <c r="W126" i="897" s="1"/>
  <c r="W128" i="897" s="1"/>
  <c r="AP125" i="897"/>
  <c r="AP126" i="897" s="1"/>
  <c r="AP128" i="897" s="1"/>
  <c r="AK125" i="897"/>
  <c r="AK126" i="897" s="1"/>
  <c r="AK128" i="897" s="1"/>
  <c r="H113" i="897"/>
  <c r="H116" i="897" s="1"/>
  <c r="H118" i="897" s="1"/>
  <c r="T125" i="897"/>
  <c r="T126" i="897" s="1"/>
  <c r="T128" i="897" s="1"/>
  <c r="AA125" i="897"/>
  <c r="AA126" i="897" s="1"/>
  <c r="AA128" i="897" s="1"/>
  <c r="N114" i="897"/>
  <c r="N129" i="897"/>
  <c r="N113" i="897"/>
  <c r="M113" i="897"/>
  <c r="M116" i="897" s="1"/>
  <c r="M118" i="897" s="1"/>
  <c r="Z125" i="897"/>
  <c r="Z126" i="897" s="1"/>
  <c r="Z128" i="897" s="1"/>
  <c r="AC114" i="897"/>
  <c r="AC113" i="897"/>
  <c r="AC116" i="897" s="1"/>
  <c r="AC118" i="897" s="1"/>
  <c r="L129" i="897"/>
  <c r="L114" i="897"/>
  <c r="L113" i="897"/>
  <c r="I129" i="897"/>
  <c r="I114" i="897"/>
  <c r="I113" i="897"/>
  <c r="F123" i="897"/>
  <c r="N123" i="897"/>
  <c r="H123" i="897"/>
  <c r="K123" i="897"/>
  <c r="S116" i="897"/>
  <c r="S118" i="897" s="1"/>
  <c r="X116" i="897"/>
  <c r="X118" i="897" s="1"/>
  <c r="E116" i="897"/>
  <c r="E118" i="897" s="1"/>
  <c r="Q114" i="897"/>
  <c r="Q113" i="897"/>
  <c r="Y114" i="897"/>
  <c r="Y116" i="897" s="1"/>
  <c r="Y118" i="897" s="1"/>
  <c r="AB125" i="897"/>
  <c r="AB126" i="897" s="1"/>
  <c r="AB128" i="897" s="1"/>
  <c r="V125" i="897"/>
  <c r="V126" i="897" s="1"/>
  <c r="V128" i="897" s="1"/>
  <c r="F129" i="897"/>
  <c r="F114" i="897"/>
  <c r="F113" i="897"/>
  <c r="G113" i="897"/>
  <c r="G116" i="897" s="1"/>
  <c r="G118" i="897" s="1"/>
  <c r="O118" i="897"/>
  <c r="AQ125" i="897"/>
  <c r="AQ126" i="897" s="1"/>
  <c r="AQ128" i="897" s="1"/>
  <c r="U114" i="897"/>
  <c r="U113" i="897"/>
  <c r="J114" i="897"/>
  <c r="J129" i="897"/>
  <c r="J113" i="897"/>
  <c r="AL125" i="897"/>
  <c r="AL126" i="897" s="1"/>
  <c r="AL128" i="897"/>
  <c r="J123" i="897"/>
  <c r="I123" i="897"/>
  <c r="AI116" i="897"/>
  <c r="AI118" i="897" s="1"/>
  <c r="AN116" i="897"/>
  <c r="AN118" i="897" s="1"/>
  <c r="AE116" i="897"/>
  <c r="AE118" i="897" s="1"/>
  <c r="AJ125" i="896"/>
  <c r="AJ126" i="896" s="1"/>
  <c r="AJ128" i="896" s="1"/>
  <c r="X125" i="896"/>
  <c r="X126" i="896" s="1"/>
  <c r="X128" i="896" s="1"/>
  <c r="U125" i="896"/>
  <c r="U126" i="896" s="1"/>
  <c r="U128" i="896" s="1"/>
  <c r="AD125" i="896"/>
  <c r="AD126" i="896" s="1"/>
  <c r="AD128" i="896" s="1"/>
  <c r="AN125" i="896"/>
  <c r="AN126" i="896" s="1"/>
  <c r="AN128" i="896" s="1"/>
  <c r="AK125" i="896"/>
  <c r="AK126" i="896" s="1"/>
  <c r="AK128" i="896" s="1"/>
  <c r="N125" i="896"/>
  <c r="N126" i="896" s="1"/>
  <c r="AR125" i="896"/>
  <c r="AR126" i="896" s="1"/>
  <c r="AR128" i="896" s="1"/>
  <c r="Y125" i="896"/>
  <c r="Y126" i="896" s="1"/>
  <c r="Y128" i="896" s="1"/>
  <c r="K125" i="896"/>
  <c r="K126" i="896" s="1"/>
  <c r="K128" i="896" s="1"/>
  <c r="AB125" i="896"/>
  <c r="AB126" i="896" s="1"/>
  <c r="AB128" i="896" s="1"/>
  <c r="F129" i="896"/>
  <c r="F114" i="896"/>
  <c r="F113" i="896"/>
  <c r="H129" i="896"/>
  <c r="H114" i="896"/>
  <c r="H113" i="896"/>
  <c r="H116" i="896" s="1"/>
  <c r="H118" i="896" s="1"/>
  <c r="S125" i="896"/>
  <c r="S126" i="896" s="1"/>
  <c r="S128" i="896" s="1"/>
  <c r="AI125" i="896"/>
  <c r="AI126" i="896" s="1"/>
  <c r="AI128" i="896" s="1"/>
  <c r="R116" i="896"/>
  <c r="R118" i="896" s="1"/>
  <c r="AP116" i="896"/>
  <c r="AP118" i="896" s="1"/>
  <c r="G123" i="896"/>
  <c r="L123" i="896"/>
  <c r="J116" i="896"/>
  <c r="J118" i="896" s="1"/>
  <c r="E129" i="896"/>
  <c r="E114" i="896"/>
  <c r="E113" i="896"/>
  <c r="E116" i="896" s="1"/>
  <c r="E118" i="896" s="1"/>
  <c r="AO125" i="896"/>
  <c r="AO126" i="896" s="1"/>
  <c r="AO128" i="896" s="1"/>
  <c r="P129" i="896"/>
  <c r="P114" i="896"/>
  <c r="P113" i="896"/>
  <c r="W125" i="896"/>
  <c r="W126" i="896" s="1"/>
  <c r="W128" i="896" s="1"/>
  <c r="L129" i="896"/>
  <c r="L114" i="896"/>
  <c r="L113" i="896"/>
  <c r="L116" i="896" s="1"/>
  <c r="L118" i="896" s="1"/>
  <c r="T125" i="896"/>
  <c r="T126" i="896" s="1"/>
  <c r="T128" i="896" s="1"/>
  <c r="O129" i="896"/>
  <c r="O114" i="896"/>
  <c r="O113" i="896"/>
  <c r="AE125" i="896"/>
  <c r="AE126" i="896" s="1"/>
  <c r="AE128" i="896" s="1"/>
  <c r="I129" i="896"/>
  <c r="I114" i="896"/>
  <c r="I113" i="896"/>
  <c r="I116" i="896" s="1"/>
  <c r="I118" i="896" s="1"/>
  <c r="N123" i="896"/>
  <c r="N128" i="896" s="1"/>
  <c r="I123" i="896"/>
  <c r="K125" i="895"/>
  <c r="K126" i="895" s="1"/>
  <c r="K128" i="895" s="1"/>
  <c r="AA125" i="895"/>
  <c r="AA126" i="895" s="1"/>
  <c r="AA128" i="895" s="1"/>
  <c r="R125" i="895"/>
  <c r="R126" i="895" s="1"/>
  <c r="R128" i="895" s="1"/>
  <c r="T125" i="895"/>
  <c r="T126" i="895" s="1"/>
  <c r="T128" i="895" s="1"/>
  <c r="L125" i="895"/>
  <c r="L126" i="895" s="1"/>
  <c r="L128" i="895" s="1"/>
  <c r="H113" i="895"/>
  <c r="AO114" i="895"/>
  <c r="AO113" i="895"/>
  <c r="AI128" i="895"/>
  <c r="AI125" i="895"/>
  <c r="AI126" i="895" s="1"/>
  <c r="Y125" i="895"/>
  <c r="Y126" i="895" s="1"/>
  <c r="Y128" i="895" s="1"/>
  <c r="AD116" i="895"/>
  <c r="AD118" i="895" s="1"/>
  <c r="AP116" i="895"/>
  <c r="AP118" i="895" s="1"/>
  <c r="AL116" i="895"/>
  <c r="AL118" i="895" s="1"/>
  <c r="AR116" i="895"/>
  <c r="AR118" i="895" s="1"/>
  <c r="I123" i="895"/>
  <c r="O125" i="895"/>
  <c r="O126" i="895" s="1"/>
  <c r="O128" i="895" s="1"/>
  <c r="AQ125" i="895"/>
  <c r="AQ126" i="895" s="1"/>
  <c r="AQ128" i="895" s="1"/>
  <c r="S125" i="895"/>
  <c r="S126" i="895" s="1"/>
  <c r="S128" i="895" s="1"/>
  <c r="AK125" i="895"/>
  <c r="AK126" i="895" s="1"/>
  <c r="AK128" i="895" s="1"/>
  <c r="AJ125" i="895"/>
  <c r="AJ126" i="895" s="1"/>
  <c r="AJ128" i="895" s="1"/>
  <c r="AB116" i="895"/>
  <c r="AB118" i="895" s="1"/>
  <c r="AH125" i="895"/>
  <c r="AH126" i="895" s="1"/>
  <c r="AH128" i="895" s="1"/>
  <c r="AM125" i="895"/>
  <c r="AM126" i="895" s="1"/>
  <c r="AM128" i="895" s="1"/>
  <c r="F129" i="895"/>
  <c r="D132" i="895" s="1"/>
  <c r="F114" i="895"/>
  <c r="F113" i="895"/>
  <c r="G116" i="895"/>
  <c r="G118" i="895" s="1"/>
  <c r="N116" i="895"/>
  <c r="N118" i="895" s="1"/>
  <c r="AG116" i="895"/>
  <c r="AG118" i="895" s="1"/>
  <c r="Z116" i="895"/>
  <c r="Z118" i="895" s="1"/>
  <c r="V116" i="895"/>
  <c r="V118" i="895" s="1"/>
  <c r="AE116" i="895"/>
  <c r="AE118" i="895" s="1"/>
  <c r="AO125" i="894"/>
  <c r="AO126" i="894" s="1"/>
  <c r="AO128" i="894" s="1"/>
  <c r="Q125" i="894"/>
  <c r="Q126" i="894" s="1"/>
  <c r="Q128" i="894" s="1"/>
  <c r="AQ125" i="894"/>
  <c r="AQ126" i="894" s="1"/>
  <c r="AQ128" i="894" s="1"/>
  <c r="AG125" i="894"/>
  <c r="AG126" i="894" s="1"/>
  <c r="AG128" i="894" s="1"/>
  <c r="AE125" i="894"/>
  <c r="AE126" i="894" s="1"/>
  <c r="AE128" i="894" s="1"/>
  <c r="V125" i="894"/>
  <c r="V126" i="894" s="1"/>
  <c r="V128" i="894" s="1"/>
  <c r="P129" i="894"/>
  <c r="P114" i="894"/>
  <c r="P113" i="894"/>
  <c r="AK125" i="894"/>
  <c r="AK126" i="894" s="1"/>
  <c r="AK128" i="894" s="1"/>
  <c r="AH125" i="894"/>
  <c r="AH126" i="894" s="1"/>
  <c r="AH128" i="894" s="1"/>
  <c r="W125" i="894"/>
  <c r="W126" i="894" s="1"/>
  <c r="W128" i="894" s="1"/>
  <c r="K129" i="894"/>
  <c r="K114" i="894"/>
  <c r="K113" i="894"/>
  <c r="F129" i="894"/>
  <c r="F114" i="894"/>
  <c r="F113" i="894"/>
  <c r="Z125" i="894"/>
  <c r="Z126" i="894" s="1"/>
  <c r="Z128" i="894" s="1"/>
  <c r="X125" i="894"/>
  <c r="X126" i="894" s="1"/>
  <c r="X128" i="894" s="1"/>
  <c r="F123" i="894"/>
  <c r="K123" i="894"/>
  <c r="L129" i="894"/>
  <c r="L114" i="894"/>
  <c r="L113" i="894"/>
  <c r="AL125" i="894"/>
  <c r="AL126" i="894" s="1"/>
  <c r="J129" i="894"/>
  <c r="J114" i="894"/>
  <c r="J113" i="894"/>
  <c r="AR125" i="894"/>
  <c r="AR126" i="894" s="1"/>
  <c r="AR128" i="894" s="1"/>
  <c r="AP125" i="894"/>
  <c r="AP126" i="894" s="1"/>
  <c r="AP128" i="894" s="1"/>
  <c r="P123" i="894"/>
  <c r="O123" i="894"/>
  <c r="E123" i="894"/>
  <c r="AN116" i="894"/>
  <c r="AN118" i="894" s="1"/>
  <c r="R116" i="894"/>
  <c r="R118" i="894" s="1"/>
  <c r="M129" i="894"/>
  <c r="M114" i="894"/>
  <c r="M113" i="894"/>
  <c r="G129" i="894"/>
  <c r="G114" i="894"/>
  <c r="G113" i="894"/>
  <c r="G116" i="894" s="1"/>
  <c r="G118" i="894" s="1"/>
  <c r="AJ125" i="894"/>
  <c r="AJ126" i="894" s="1"/>
  <c r="AJ128" i="894" s="1"/>
  <c r="AA125" i="894"/>
  <c r="AA126" i="894" s="1"/>
  <c r="AA128" i="894" s="1"/>
  <c r="H129" i="894"/>
  <c r="H114" i="894"/>
  <c r="H113" i="894"/>
  <c r="AD125" i="894"/>
  <c r="AD126" i="894" s="1"/>
  <c r="AD128" i="894" s="1"/>
  <c r="N114" i="894"/>
  <c r="N113" i="894"/>
  <c r="N129" i="894"/>
  <c r="Y125" i="894"/>
  <c r="Y126" i="894" s="1"/>
  <c r="Y128" i="894" s="1"/>
  <c r="N123" i="894"/>
  <c r="AC125" i="894"/>
  <c r="AC126" i="894" s="1"/>
  <c r="AC128" i="894" s="1"/>
  <c r="I129" i="894"/>
  <c r="I114" i="894"/>
  <c r="I113" i="894"/>
  <c r="E129" i="894"/>
  <c r="E114" i="894"/>
  <c r="E113" i="894"/>
  <c r="U116" i="894"/>
  <c r="U118" i="894" s="1"/>
  <c r="O129" i="894"/>
  <c r="O114" i="894"/>
  <c r="O113" i="894"/>
  <c r="AF125" i="894"/>
  <c r="AF126" i="894" s="1"/>
  <c r="AF128" i="894" s="1"/>
  <c r="J123" i="894"/>
  <c r="AN125" i="893"/>
  <c r="AN126" i="893" s="1"/>
  <c r="AN128" i="893" s="1"/>
  <c r="AR125" i="893"/>
  <c r="AR126" i="893" s="1"/>
  <c r="AR128" i="893" s="1"/>
  <c r="T125" i="893"/>
  <c r="T126" i="893" s="1"/>
  <c r="T128" i="893" s="1"/>
  <c r="X125" i="893"/>
  <c r="X126" i="893" s="1"/>
  <c r="X128" i="893" s="1"/>
  <c r="AJ125" i="893"/>
  <c r="AJ126" i="893" s="1"/>
  <c r="AJ128" i="893" s="1"/>
  <c r="AB125" i="893"/>
  <c r="AB126" i="893" s="1"/>
  <c r="AB128" i="893" s="1"/>
  <c r="AK116" i="893"/>
  <c r="AK118" i="893" s="1"/>
  <c r="AL125" i="893"/>
  <c r="AL126" i="893" s="1"/>
  <c r="AL128" i="893" s="1"/>
  <c r="P129" i="893"/>
  <c r="P114" i="893"/>
  <c r="P113" i="893"/>
  <c r="O116" i="893"/>
  <c r="O118" i="893" s="1"/>
  <c r="W125" i="893"/>
  <c r="W126" i="893" s="1"/>
  <c r="W128" i="893" s="1"/>
  <c r="AA125" i="893"/>
  <c r="AA126" i="893" s="1"/>
  <c r="AA128" i="893" s="1"/>
  <c r="S125" i="893"/>
  <c r="S126" i="893" s="1"/>
  <c r="S128" i="893" s="1"/>
  <c r="AE125" i="893"/>
  <c r="AE126" i="893" s="1"/>
  <c r="AE128" i="893" s="1"/>
  <c r="F123" i="893"/>
  <c r="N123" i="893"/>
  <c r="H123" i="893"/>
  <c r="K123" i="893"/>
  <c r="M129" i="893"/>
  <c r="M114" i="893"/>
  <c r="M113" i="893"/>
  <c r="AD116" i="893"/>
  <c r="AD118" i="893" s="1"/>
  <c r="L129" i="893"/>
  <c r="L114" i="893"/>
  <c r="L113" i="893"/>
  <c r="Q116" i="893"/>
  <c r="Q118" i="893" s="1"/>
  <c r="K129" i="893"/>
  <c r="K114" i="893"/>
  <c r="K113" i="893"/>
  <c r="AQ125" i="893"/>
  <c r="AQ126" i="893" s="1"/>
  <c r="AQ128" i="893" s="1"/>
  <c r="Y125" i="893"/>
  <c r="Y126" i="893" s="1"/>
  <c r="Y128" i="893" s="1"/>
  <c r="F114" i="893"/>
  <c r="F129" i="893"/>
  <c r="F113" i="893"/>
  <c r="F116" i="893" s="1"/>
  <c r="F118" i="893" s="1"/>
  <c r="AM125" i="893"/>
  <c r="AM126" i="893" s="1"/>
  <c r="AM128" i="893" s="1"/>
  <c r="AI125" i="893"/>
  <c r="AI126" i="893" s="1"/>
  <c r="AI128" i="893" s="1"/>
  <c r="E129" i="893"/>
  <c r="E114" i="893"/>
  <c r="E113" i="893"/>
  <c r="H129" i="893"/>
  <c r="H114" i="893"/>
  <c r="H113" i="893"/>
  <c r="V125" i="893"/>
  <c r="V126" i="893" s="1"/>
  <c r="V128" i="893" s="1"/>
  <c r="N114" i="893"/>
  <c r="N129" i="893"/>
  <c r="N113" i="893"/>
  <c r="J123" i="893"/>
  <c r="I123" i="893"/>
  <c r="J114" i="893"/>
  <c r="J129" i="893"/>
  <c r="J113" i="893"/>
  <c r="I129" i="893"/>
  <c r="I114" i="893"/>
  <c r="I113" i="893"/>
  <c r="AG116" i="893"/>
  <c r="AG118" i="893" s="1"/>
  <c r="AF116" i="893"/>
  <c r="AF118" i="893" s="1"/>
  <c r="Q125" i="892"/>
  <c r="Q126" i="892" s="1"/>
  <c r="Q128" i="892" s="1"/>
  <c r="N125" i="892"/>
  <c r="N126" i="892" s="1"/>
  <c r="AO125" i="892"/>
  <c r="AO126" i="892" s="1"/>
  <c r="AO128" i="892" s="1"/>
  <c r="U125" i="892"/>
  <c r="U126" i="892" s="1"/>
  <c r="U128" i="892" s="1"/>
  <c r="R125" i="892"/>
  <c r="R126" i="892" s="1"/>
  <c r="R128" i="892" s="1"/>
  <c r="X125" i="892"/>
  <c r="X126" i="892" s="1"/>
  <c r="X128" i="892" s="1"/>
  <c r="L129" i="892"/>
  <c r="L114" i="892"/>
  <c r="L113" i="892"/>
  <c r="L116" i="892" s="1"/>
  <c r="L118" i="892" s="1"/>
  <c r="Y125" i="892"/>
  <c r="Y126" i="892" s="1"/>
  <c r="Y128" i="892" s="1"/>
  <c r="AQ114" i="892"/>
  <c r="AQ113" i="892"/>
  <c r="AK125" i="892"/>
  <c r="AK126" i="892" s="1"/>
  <c r="AK128" i="892" s="1"/>
  <c r="AM114" i="892"/>
  <c r="AM113" i="892"/>
  <c r="AR125" i="892"/>
  <c r="AR126" i="892" s="1"/>
  <c r="AR128" i="892" s="1"/>
  <c r="I123" i="892"/>
  <c r="F129" i="892"/>
  <c r="F113" i="892"/>
  <c r="F114" i="892"/>
  <c r="S116" i="892"/>
  <c r="S118" i="892" s="1"/>
  <c r="I129" i="892"/>
  <c r="I114" i="892"/>
  <c r="I113" i="892"/>
  <c r="AL116" i="892"/>
  <c r="AL118" i="892" s="1"/>
  <c r="J114" i="892"/>
  <c r="J116" i="892" s="1"/>
  <c r="J118" i="892" s="1"/>
  <c r="P129" i="892"/>
  <c r="P114" i="892"/>
  <c r="P113" i="892"/>
  <c r="P116" i="892" s="1"/>
  <c r="P118" i="892" s="1"/>
  <c r="AB125" i="892"/>
  <c r="AB126" i="892" s="1"/>
  <c r="AB128" i="892" s="1"/>
  <c r="AF125" i="892"/>
  <c r="AF126" i="892" s="1"/>
  <c r="AF128" i="892" s="1"/>
  <c r="F123" i="892"/>
  <c r="G123" i="892"/>
  <c r="M123" i="892"/>
  <c r="AJ116" i="892"/>
  <c r="AJ118" i="892" s="1"/>
  <c r="H129" i="892"/>
  <c r="H114" i="892"/>
  <c r="H113" i="892"/>
  <c r="AA114" i="892"/>
  <c r="AA113" i="892"/>
  <c r="AH125" i="892"/>
  <c r="AH126" i="892" s="1"/>
  <c r="AH128" i="892" s="1"/>
  <c r="AP125" i="892"/>
  <c r="AP126" i="892" s="1"/>
  <c r="AP128" i="892" s="1"/>
  <c r="AE114" i="892"/>
  <c r="AE113" i="892"/>
  <c r="Z116" i="892"/>
  <c r="Z118" i="892" s="1"/>
  <c r="K129" i="892"/>
  <c r="K114" i="892"/>
  <c r="K113" i="892"/>
  <c r="AG125" i="892"/>
  <c r="AG126" i="892" s="1"/>
  <c r="AG128" i="892" s="1"/>
  <c r="G129" i="892"/>
  <c r="G114" i="892"/>
  <c r="G113" i="892"/>
  <c r="V116" i="892"/>
  <c r="V118" i="892" s="1"/>
  <c r="E129" i="892"/>
  <c r="E114" i="892"/>
  <c r="E113" i="892"/>
  <c r="AD116" i="892"/>
  <c r="AD118" i="892" s="1"/>
  <c r="M129" i="892"/>
  <c r="M114" i="892"/>
  <c r="M113" i="892"/>
  <c r="O129" i="892"/>
  <c r="O114" i="892"/>
  <c r="O113" i="892"/>
  <c r="W116" i="892"/>
  <c r="W118" i="892" s="1"/>
  <c r="AN125" i="892"/>
  <c r="AN126" i="892" s="1"/>
  <c r="AN128" i="892" s="1"/>
  <c r="H123" i="892"/>
  <c r="T116" i="892"/>
  <c r="T118" i="892" s="1"/>
  <c r="R125" i="891"/>
  <c r="R126" i="891" s="1"/>
  <c r="R128" i="891" s="1"/>
  <c r="U125" i="891"/>
  <c r="U126" i="891" s="1"/>
  <c r="U128" i="891" s="1"/>
  <c r="AH125" i="891"/>
  <c r="AH126" i="891" s="1"/>
  <c r="AH128" i="891" s="1"/>
  <c r="Z125" i="891"/>
  <c r="Z126" i="891" s="1"/>
  <c r="Z128" i="891" s="1"/>
  <c r="V125" i="891"/>
  <c r="V126" i="891" s="1"/>
  <c r="V128" i="891" s="1"/>
  <c r="AC125" i="891"/>
  <c r="AC126" i="891" s="1"/>
  <c r="AC128" i="891" s="1"/>
  <c r="J114" i="891"/>
  <c r="J129" i="891"/>
  <c r="J113" i="891"/>
  <c r="J116" i="891" s="1"/>
  <c r="J118" i="891" s="1"/>
  <c r="N114" i="891"/>
  <c r="N129" i="891"/>
  <c r="N113" i="891"/>
  <c r="X125" i="891"/>
  <c r="X126" i="891" s="1"/>
  <c r="X128" i="891" s="1"/>
  <c r="AN125" i="891"/>
  <c r="AN126" i="891" s="1"/>
  <c r="AN128" i="891" s="1"/>
  <c r="AL125" i="891"/>
  <c r="AL126" i="891" s="1"/>
  <c r="AL128" i="891" s="1"/>
  <c r="AM125" i="891"/>
  <c r="AM126" i="891" s="1"/>
  <c r="AM128" i="891" s="1"/>
  <c r="AP125" i="891"/>
  <c r="AP126" i="891" s="1"/>
  <c r="AP128" i="891" s="1"/>
  <c r="O129" i="891"/>
  <c r="O114" i="891"/>
  <c r="O113" i="891"/>
  <c r="G123" i="891"/>
  <c r="M123" i="891"/>
  <c r="M114" i="891"/>
  <c r="M116" i="891" s="1"/>
  <c r="M118" i="891" s="1"/>
  <c r="K129" i="891"/>
  <c r="K114" i="891"/>
  <c r="K113" i="891"/>
  <c r="F114" i="891"/>
  <c r="F129" i="891"/>
  <c r="F113" i="891"/>
  <c r="S116" i="891"/>
  <c r="S118" i="891" s="1"/>
  <c r="AF116" i="891"/>
  <c r="AF118" i="891" s="1"/>
  <c r="W116" i="891"/>
  <c r="W118" i="891" s="1"/>
  <c r="I129" i="891"/>
  <c r="I114" i="891"/>
  <c r="I113" i="891"/>
  <c r="Y125" i="891"/>
  <c r="Y126" i="891" s="1"/>
  <c r="Y128" i="891" s="1"/>
  <c r="AE125" i="891"/>
  <c r="AE126" i="891" s="1"/>
  <c r="AE128" i="891" s="1"/>
  <c r="E129" i="891"/>
  <c r="E114" i="891"/>
  <c r="E113" i="891"/>
  <c r="E116" i="891" s="1"/>
  <c r="E118" i="891" s="1"/>
  <c r="P113" i="891"/>
  <c r="P116" i="891" s="1"/>
  <c r="P118" i="891" s="1"/>
  <c r="AG125" i="891"/>
  <c r="AG126" i="891" s="1"/>
  <c r="AG128" i="891" s="1"/>
  <c r="H129" i="891"/>
  <c r="H114" i="891"/>
  <c r="H113" i="891"/>
  <c r="AO125" i="891"/>
  <c r="AO126" i="891" s="1"/>
  <c r="AO128" i="891" s="1"/>
  <c r="L123" i="891"/>
  <c r="O123" i="891"/>
  <c r="E123" i="891"/>
  <c r="Q116" i="891"/>
  <c r="Q118" i="891" s="1"/>
  <c r="L129" i="891"/>
  <c r="L114" i="891"/>
  <c r="L113" i="891"/>
  <c r="AA125" i="891"/>
  <c r="AA126" i="891" s="1"/>
  <c r="AA128" i="891" s="1"/>
  <c r="T116" i="891"/>
  <c r="T118" i="891" s="1"/>
  <c r="AQ116" i="891"/>
  <c r="AQ118" i="891" s="1"/>
  <c r="AB116" i="891"/>
  <c r="AB118" i="891" s="1"/>
  <c r="AN125" i="890"/>
  <c r="AN126" i="890" s="1"/>
  <c r="AN128" i="890" s="1"/>
  <c r="AR125" i="890"/>
  <c r="AR126" i="890" s="1"/>
  <c r="AR128" i="890" s="1"/>
  <c r="AL125" i="890"/>
  <c r="AL126" i="890" s="1"/>
  <c r="AL128" i="890" s="1"/>
  <c r="AJ125" i="890"/>
  <c r="AJ126" i="890" s="1"/>
  <c r="AJ128" i="890" s="1"/>
  <c r="X125" i="890"/>
  <c r="X126" i="890" s="1"/>
  <c r="X128" i="890" s="1"/>
  <c r="AB125" i="890"/>
  <c r="AB126" i="890" s="1"/>
  <c r="AB128" i="890" s="1"/>
  <c r="P129" i="890"/>
  <c r="P114" i="890"/>
  <c r="P113" i="890"/>
  <c r="J114" i="890"/>
  <c r="AA114" i="890"/>
  <c r="AA113" i="890"/>
  <c r="L129" i="890"/>
  <c r="L114" i="890"/>
  <c r="L113" i="890"/>
  <c r="L116" i="890" s="1"/>
  <c r="L118" i="890" s="1"/>
  <c r="H129" i="890"/>
  <c r="H114" i="890"/>
  <c r="H113" i="890"/>
  <c r="AE114" i="890"/>
  <c r="AE116" i="890" s="1"/>
  <c r="AE118" i="890" s="1"/>
  <c r="S114" i="890"/>
  <c r="S113" i="890"/>
  <c r="V125" i="890"/>
  <c r="V126" i="890" s="1"/>
  <c r="V128" i="890" s="1"/>
  <c r="W116" i="890"/>
  <c r="W118" i="890" s="1"/>
  <c r="G129" i="890"/>
  <c r="G113" i="890"/>
  <c r="G114" i="890"/>
  <c r="AQ114" i="890"/>
  <c r="AQ113" i="890"/>
  <c r="AQ116" i="890" s="1"/>
  <c r="AQ118" i="890" s="1"/>
  <c r="F129" i="890"/>
  <c r="F114" i="890"/>
  <c r="F113" i="890"/>
  <c r="Q116" i="890"/>
  <c r="Q118" i="890" s="1"/>
  <c r="AC116" i="890"/>
  <c r="AC118" i="890" s="1"/>
  <c r="G123" i="890"/>
  <c r="L123" i="890"/>
  <c r="J116" i="890"/>
  <c r="J118" i="890" s="1"/>
  <c r="AD125" i="890"/>
  <c r="AD126" i="890" s="1"/>
  <c r="AD128" i="890" s="1"/>
  <c r="Y125" i="890"/>
  <c r="Y126" i="890" s="1"/>
  <c r="Y128" i="890" s="1"/>
  <c r="AM125" i="890"/>
  <c r="AM126" i="890" s="1"/>
  <c r="AM128" i="890" s="1"/>
  <c r="T125" i="890"/>
  <c r="T126" i="890" s="1"/>
  <c r="T128" i="890" s="1"/>
  <c r="O123" i="890"/>
  <c r="K114" i="890"/>
  <c r="K129" i="890"/>
  <c r="K113" i="890"/>
  <c r="K116" i="890" s="1"/>
  <c r="K118" i="890" s="1"/>
  <c r="AI114" i="890"/>
  <c r="AI113" i="890"/>
  <c r="I129" i="890"/>
  <c r="I114" i="890"/>
  <c r="I113" i="890"/>
  <c r="E129" i="890"/>
  <c r="E114" i="890"/>
  <c r="E113" i="890"/>
  <c r="O116" i="890"/>
  <c r="O118" i="890" s="1"/>
  <c r="AG116" i="890"/>
  <c r="AG118" i="890" s="1"/>
  <c r="J123" i="890"/>
  <c r="N123" i="890"/>
  <c r="I123" i="890"/>
  <c r="AK125" i="889"/>
  <c r="AK126" i="889" s="1"/>
  <c r="AK128" i="889" s="1"/>
  <c r="AP125" i="889"/>
  <c r="AP126" i="889" s="1"/>
  <c r="AP128" i="889" s="1"/>
  <c r="AJ114" i="889"/>
  <c r="AJ113" i="889"/>
  <c r="K116" i="889"/>
  <c r="K118" i="889" s="1"/>
  <c r="AM114" i="889"/>
  <c r="AM113" i="889"/>
  <c r="AD125" i="889"/>
  <c r="AD126" i="889" s="1"/>
  <c r="AD128" i="889" s="1"/>
  <c r="O116" i="889"/>
  <c r="O118" i="889" s="1"/>
  <c r="L116" i="889"/>
  <c r="L118" i="889" s="1"/>
  <c r="AF114" i="889"/>
  <c r="AF113" i="889"/>
  <c r="P113" i="889"/>
  <c r="P116" i="889" s="1"/>
  <c r="P118" i="889" s="1"/>
  <c r="Z125" i="889"/>
  <c r="Z126" i="889" s="1"/>
  <c r="F116" i="889"/>
  <c r="F118" i="889" s="1"/>
  <c r="M123" i="889"/>
  <c r="I116" i="889"/>
  <c r="I118" i="889" s="1"/>
  <c r="M114" i="889"/>
  <c r="M116" i="889" s="1"/>
  <c r="M118" i="889" s="1"/>
  <c r="W114" i="889"/>
  <c r="W113" i="889"/>
  <c r="G123" i="889"/>
  <c r="F123" i="889"/>
  <c r="J114" i="889"/>
  <c r="J116" i="889" s="1"/>
  <c r="J118" i="889" s="1"/>
  <c r="AB113" i="889"/>
  <c r="AB116" i="889" s="1"/>
  <c r="AB118" i="889" s="1"/>
  <c r="AC114" i="889"/>
  <c r="AC113" i="889"/>
  <c r="X114" i="889"/>
  <c r="X113" i="889"/>
  <c r="P123" i="889"/>
  <c r="R125" i="889"/>
  <c r="R126" i="889" s="1"/>
  <c r="R128" i="889" s="1"/>
  <c r="Y125" i="889"/>
  <c r="Y126" i="889" s="1"/>
  <c r="Y128" i="889" s="1"/>
  <c r="N129" i="889"/>
  <c r="N114" i="889"/>
  <c r="N113" i="889"/>
  <c r="AR114" i="889"/>
  <c r="AR113" i="889"/>
  <c r="AN114" i="889"/>
  <c r="AN113" i="889"/>
  <c r="AO125" i="889"/>
  <c r="AO126" i="889" s="1"/>
  <c r="AO128" i="889" s="1"/>
  <c r="G114" i="889"/>
  <c r="G116" i="889" s="1"/>
  <c r="G118" i="889" s="1"/>
  <c r="T114" i="889"/>
  <c r="T113" i="889"/>
  <c r="AE125" i="889"/>
  <c r="AE126" i="889" s="1"/>
  <c r="AE128" i="889" s="1"/>
  <c r="E129" i="889"/>
  <c r="D132" i="889" s="1"/>
  <c r="E114" i="889"/>
  <c r="E113" i="889"/>
  <c r="AG125" i="889"/>
  <c r="AG126" i="889" s="1"/>
  <c r="AG128" i="889" s="1"/>
  <c r="AI116" i="889"/>
  <c r="AI118" i="889" s="1"/>
  <c r="H123" i="889"/>
  <c r="K123" i="889"/>
  <c r="X125" i="888"/>
  <c r="X126" i="888" s="1"/>
  <c r="X128" i="888" s="1"/>
  <c r="AB125" i="888"/>
  <c r="AB126" i="888" s="1"/>
  <c r="AB128" i="888" s="1"/>
  <c r="AM125" i="888"/>
  <c r="AM126" i="888" s="1"/>
  <c r="AM128" i="888" s="1"/>
  <c r="AJ125" i="888"/>
  <c r="AJ126" i="888" s="1"/>
  <c r="AJ128" i="888" s="1"/>
  <c r="K125" i="888"/>
  <c r="K126" i="888" s="1"/>
  <c r="T125" i="888"/>
  <c r="T126" i="888" s="1"/>
  <c r="T128" i="888" s="1"/>
  <c r="W125" i="888"/>
  <c r="W126" i="888" s="1"/>
  <c r="W128" i="888" s="1"/>
  <c r="V125" i="888"/>
  <c r="V126" i="888" s="1"/>
  <c r="V128" i="888" s="1"/>
  <c r="L116" i="888"/>
  <c r="L118" i="888" s="1"/>
  <c r="M129" i="888"/>
  <c r="M114" i="888"/>
  <c r="M113" i="888"/>
  <c r="G123" i="888"/>
  <c r="U125" i="888"/>
  <c r="U126" i="888" s="1"/>
  <c r="U128" i="888" s="1"/>
  <c r="P129" i="888"/>
  <c r="P114" i="888"/>
  <c r="P113" i="888"/>
  <c r="N129" i="888"/>
  <c r="N114" i="888"/>
  <c r="N113" i="888"/>
  <c r="AN125" i="888"/>
  <c r="AN126" i="888" s="1"/>
  <c r="AN128" i="888" s="1"/>
  <c r="J114" i="888"/>
  <c r="J116" i="888" s="1"/>
  <c r="J118" i="888" s="1"/>
  <c r="E129" i="888"/>
  <c r="E114" i="888"/>
  <c r="E113" i="888"/>
  <c r="R116" i="888"/>
  <c r="R118" i="888" s="1"/>
  <c r="J123" i="888"/>
  <c r="H123" i="888"/>
  <c r="K123" i="888"/>
  <c r="K128" i="888" s="1"/>
  <c r="G113" i="888"/>
  <c r="G116" i="888" s="1"/>
  <c r="G118" i="888" s="1"/>
  <c r="AP116" i="888"/>
  <c r="AP118" i="888" s="1"/>
  <c r="AC116" i="888"/>
  <c r="AC118" i="888" s="1"/>
  <c r="Z116" i="888"/>
  <c r="Z118" i="888" s="1"/>
  <c r="O129" i="888"/>
  <c r="O114" i="888"/>
  <c r="O113" i="888"/>
  <c r="H129" i="888"/>
  <c r="H114" i="888"/>
  <c r="H113" i="888"/>
  <c r="Q125" i="888"/>
  <c r="Q126" i="888" s="1"/>
  <c r="Q128" i="888" s="1"/>
  <c r="AO125" i="888"/>
  <c r="AO126" i="888" s="1"/>
  <c r="AO128" i="888" s="1"/>
  <c r="M123" i="888"/>
  <c r="F129" i="888"/>
  <c r="F114" i="888"/>
  <c r="F113" i="888"/>
  <c r="AL125" i="888"/>
  <c r="AL126" i="888" s="1"/>
  <c r="AL128" i="888" s="1"/>
  <c r="AF128" i="888"/>
  <c r="AF125" i="888"/>
  <c r="AF126" i="888" s="1"/>
  <c r="AG125" i="888"/>
  <c r="AG126" i="888" s="1"/>
  <c r="AG128" i="888" s="1"/>
  <c r="AH116" i="888"/>
  <c r="AH118" i="888" s="1"/>
  <c r="P123" i="888"/>
  <c r="AB125" i="887"/>
  <c r="AB126" i="887" s="1"/>
  <c r="AB128" i="887" s="1"/>
  <c r="W125" i="887"/>
  <c r="W126" i="887" s="1"/>
  <c r="W128" i="887" s="1"/>
  <c r="S125" i="887"/>
  <c r="S126" i="887" s="1"/>
  <c r="S128" i="887" s="1"/>
  <c r="N125" i="887"/>
  <c r="N126" i="887" s="1"/>
  <c r="I125" i="887"/>
  <c r="I126" i="887" s="1"/>
  <c r="AI125" i="887"/>
  <c r="AI126" i="887" s="1"/>
  <c r="AI128" i="887" s="1"/>
  <c r="J114" i="887"/>
  <c r="J129" i="887"/>
  <c r="J113" i="887"/>
  <c r="AA125" i="887"/>
  <c r="AA126" i="887" s="1"/>
  <c r="AA128" i="887" s="1"/>
  <c r="E116" i="887"/>
  <c r="E118" i="887" s="1"/>
  <c r="AN125" i="887"/>
  <c r="AN126" i="887" s="1"/>
  <c r="AN128" i="887" s="1"/>
  <c r="AG125" i="887"/>
  <c r="AG126" i="887" s="1"/>
  <c r="AG128" i="887" s="1"/>
  <c r="AM125" i="887"/>
  <c r="AM126" i="887" s="1"/>
  <c r="AM128" i="887" s="1"/>
  <c r="AP125" i="887"/>
  <c r="AP126" i="887" s="1"/>
  <c r="AP128" i="887" s="1"/>
  <c r="F129" i="887"/>
  <c r="F114" i="887"/>
  <c r="F113" i="887"/>
  <c r="O129" i="887"/>
  <c r="O114" i="887"/>
  <c r="O113" i="887"/>
  <c r="AQ116" i="887"/>
  <c r="AQ118" i="887" s="1"/>
  <c r="AE125" i="887"/>
  <c r="AE126" i="887" s="1"/>
  <c r="AE128" i="887" s="1"/>
  <c r="F123" i="887"/>
  <c r="N123" i="887"/>
  <c r="K123" i="887"/>
  <c r="Y116" i="887"/>
  <c r="Y118" i="887" s="1"/>
  <c r="P129" i="887"/>
  <c r="P114" i="887"/>
  <c r="P113" i="887"/>
  <c r="Q125" i="887"/>
  <c r="Q126" i="887" s="1"/>
  <c r="Q128" i="887" s="1"/>
  <c r="H129" i="887"/>
  <c r="H114" i="887"/>
  <c r="H113" i="887"/>
  <c r="AK125" i="887"/>
  <c r="AK126" i="887" s="1"/>
  <c r="AK128" i="887" s="1"/>
  <c r="L129" i="887"/>
  <c r="L114" i="887"/>
  <c r="L113" i="887"/>
  <c r="L116" i="887" s="1"/>
  <c r="L118" i="887" s="1"/>
  <c r="M129" i="887"/>
  <c r="M114" i="887"/>
  <c r="M113" i="887"/>
  <c r="Z125" i="887"/>
  <c r="Z126" i="887" s="1"/>
  <c r="Z128" i="887" s="1"/>
  <c r="AH125" i="887"/>
  <c r="AH126" i="887" s="1"/>
  <c r="AH128" i="887" s="1"/>
  <c r="P123" i="887"/>
  <c r="G114" i="887"/>
  <c r="G116" i="887" s="1"/>
  <c r="G118" i="887" s="1"/>
  <c r="K129" i="887"/>
  <c r="K114" i="887"/>
  <c r="K113" i="887"/>
  <c r="AO116" i="887"/>
  <c r="AO118" i="887" s="1"/>
  <c r="J123" i="887"/>
  <c r="I123" i="887"/>
  <c r="I128" i="887" s="1"/>
  <c r="R116" i="887"/>
  <c r="R118" i="887" s="1"/>
  <c r="M125" i="885"/>
  <c r="M126" i="885" s="1"/>
  <c r="AP125" i="885"/>
  <c r="AP126" i="885" s="1"/>
  <c r="AP128" i="885" s="1"/>
  <c r="AC125" i="885"/>
  <c r="AC126" i="885" s="1"/>
  <c r="AC128" i="885" s="1"/>
  <c r="Y125" i="885"/>
  <c r="Y126" i="885" s="1"/>
  <c r="Y128" i="885" s="1"/>
  <c r="AG125" i="885"/>
  <c r="AG126" i="885" s="1"/>
  <c r="AG128" i="885" s="1"/>
  <c r="S114" i="885"/>
  <c r="S113" i="885"/>
  <c r="S116" i="885" s="1"/>
  <c r="S118" i="885" s="1"/>
  <c r="E129" i="885"/>
  <c r="E114" i="885"/>
  <c r="E113" i="885"/>
  <c r="AQ113" i="885"/>
  <c r="AQ116" i="885" s="1"/>
  <c r="AQ118" i="885" s="1"/>
  <c r="V125" i="885"/>
  <c r="V126" i="885" s="1"/>
  <c r="V128" i="885" s="1"/>
  <c r="T125" i="885"/>
  <c r="T126" i="885" s="1"/>
  <c r="T128" i="885" s="1"/>
  <c r="AH125" i="885"/>
  <c r="AH126" i="885" s="1"/>
  <c r="AH128" i="885" s="1"/>
  <c r="Q125" i="885"/>
  <c r="Q126" i="885" s="1"/>
  <c r="Q128" i="885" s="1"/>
  <c r="AD125" i="885"/>
  <c r="AD126" i="885" s="1"/>
  <c r="AD128" i="885" s="1"/>
  <c r="H123" i="885"/>
  <c r="AI114" i="885"/>
  <c r="AI113" i="885"/>
  <c r="L129" i="885"/>
  <c r="L114" i="885"/>
  <c r="L113" i="885"/>
  <c r="U116" i="885"/>
  <c r="U118" i="885" s="1"/>
  <c r="AN125" i="885"/>
  <c r="AN126" i="885" s="1"/>
  <c r="AN128" i="885" s="1"/>
  <c r="W114" i="885"/>
  <c r="W113" i="885"/>
  <c r="N114" i="885"/>
  <c r="N129" i="885"/>
  <c r="N113" i="885"/>
  <c r="P129" i="885"/>
  <c r="P113" i="885"/>
  <c r="P114" i="885"/>
  <c r="AF125" i="885"/>
  <c r="AF126" i="885" s="1"/>
  <c r="AF128" i="885" s="1"/>
  <c r="Z116" i="885"/>
  <c r="Z118" i="885" s="1"/>
  <c r="L123" i="885"/>
  <c r="P123" i="885"/>
  <c r="O123" i="885"/>
  <c r="E123" i="885"/>
  <c r="J129" i="885"/>
  <c r="J114" i="885"/>
  <c r="J113" i="885"/>
  <c r="F116" i="885"/>
  <c r="F118" i="885" s="1"/>
  <c r="K125" i="885"/>
  <c r="K126" i="885" s="1"/>
  <c r="AK125" i="885"/>
  <c r="AK126" i="885" s="1"/>
  <c r="AK128" i="885" s="1"/>
  <c r="AM114" i="885"/>
  <c r="AM113" i="885"/>
  <c r="AJ125" i="885"/>
  <c r="AJ126" i="885" s="1"/>
  <c r="AJ128" i="885" s="1"/>
  <c r="I129" i="885"/>
  <c r="I114" i="885"/>
  <c r="I113" i="885"/>
  <c r="R125" i="885"/>
  <c r="R126" i="885" s="1"/>
  <c r="R128" i="885" s="1"/>
  <c r="X125" i="885"/>
  <c r="X126" i="885" s="1"/>
  <c r="X128" i="885" s="1"/>
  <c r="AL125" i="885"/>
  <c r="AL126" i="885" s="1"/>
  <c r="AL128" i="885"/>
  <c r="AA125" i="885"/>
  <c r="AA126" i="885" s="1"/>
  <c r="AA128" i="885" s="1"/>
  <c r="H129" i="885"/>
  <c r="H114" i="885"/>
  <c r="H113" i="885"/>
  <c r="H116" i="885" s="1"/>
  <c r="H118" i="885" s="1"/>
  <c r="G129" i="885"/>
  <c r="G114" i="885"/>
  <c r="G113" i="885"/>
  <c r="G116" i="885" s="1"/>
  <c r="G118" i="885" s="1"/>
  <c r="AB116" i="885"/>
  <c r="AB118" i="885" s="1"/>
  <c r="G123" i="885"/>
  <c r="M123" i="885"/>
  <c r="AB125" i="884"/>
  <c r="AB126" i="884" s="1"/>
  <c r="AB128" i="884" s="1"/>
  <c r="V125" i="884"/>
  <c r="V126" i="884" s="1"/>
  <c r="V128" i="884" s="1"/>
  <c r="Y125" i="884"/>
  <c r="Y126" i="884" s="1"/>
  <c r="Y128" i="884" s="1"/>
  <c r="P129" i="884"/>
  <c r="P114" i="884"/>
  <c r="P113" i="884"/>
  <c r="I129" i="884"/>
  <c r="I114" i="884"/>
  <c r="I113" i="884"/>
  <c r="H123" i="884"/>
  <c r="F114" i="884"/>
  <c r="F129" i="884"/>
  <c r="F113" i="884"/>
  <c r="Q129" i="884"/>
  <c r="Q114" i="884"/>
  <c r="Q113" i="884"/>
  <c r="AP125" i="884"/>
  <c r="AP126" i="884" s="1"/>
  <c r="AP128" i="884" s="1"/>
  <c r="AG116" i="884"/>
  <c r="AG118" i="884" s="1"/>
  <c r="O129" i="884"/>
  <c r="O114" i="884"/>
  <c r="O113" i="884"/>
  <c r="AO114" i="884"/>
  <c r="AO113" i="884"/>
  <c r="N123" i="884"/>
  <c r="U125" i="884"/>
  <c r="U126" i="884" s="1"/>
  <c r="U128" i="884" s="1"/>
  <c r="E129" i="884"/>
  <c r="E114" i="884"/>
  <c r="E113" i="884"/>
  <c r="AD116" i="884"/>
  <c r="AD118" i="884" s="1"/>
  <c r="AL116" i="884"/>
  <c r="AL118" i="884" s="1"/>
  <c r="N114" i="884"/>
  <c r="N129" i="884"/>
  <c r="N113" i="884"/>
  <c r="K129" i="884"/>
  <c r="K114" i="884"/>
  <c r="K113" i="884"/>
  <c r="H129" i="884"/>
  <c r="H114" i="884"/>
  <c r="H113" i="884"/>
  <c r="H116" i="884" s="1"/>
  <c r="H118" i="884" s="1"/>
  <c r="AA125" i="884"/>
  <c r="AA126" i="884" s="1"/>
  <c r="AA128" i="884" s="1"/>
  <c r="S129" i="884"/>
  <c r="S114" i="884"/>
  <c r="S113" i="884"/>
  <c r="AK114" i="884"/>
  <c r="AK113" i="884"/>
  <c r="AF125" i="884"/>
  <c r="AF126" i="884" s="1"/>
  <c r="M129" i="884"/>
  <c r="M114" i="884"/>
  <c r="M113" i="884"/>
  <c r="J129" i="884"/>
  <c r="J114" i="884"/>
  <c r="J113" i="884"/>
  <c r="G129" i="884"/>
  <c r="G114" i="884"/>
  <c r="G113" i="884"/>
  <c r="R129" i="884"/>
  <c r="R114" i="884"/>
  <c r="R113" i="884"/>
  <c r="Z125" i="884"/>
  <c r="Z126" i="884" s="1"/>
  <c r="Z128" i="884" s="1"/>
  <c r="X116" i="884"/>
  <c r="X118" i="884" s="1"/>
  <c r="AL125" i="883"/>
  <c r="AL126" i="883" s="1"/>
  <c r="AL128" i="883" s="1"/>
  <c r="AB125" i="883"/>
  <c r="AB126" i="883" s="1"/>
  <c r="AB128" i="883" s="1"/>
  <c r="AR125" i="883"/>
  <c r="AR126" i="883" s="1"/>
  <c r="AR128" i="883" s="1"/>
  <c r="AA125" i="883"/>
  <c r="AA126" i="883" s="1"/>
  <c r="AA128" i="883" s="1"/>
  <c r="AN125" i="883"/>
  <c r="AN126" i="883" s="1"/>
  <c r="AN128" i="883" s="1"/>
  <c r="AP125" i="883"/>
  <c r="AP126" i="883" s="1"/>
  <c r="AP128" i="883" s="1"/>
  <c r="AG114" i="883"/>
  <c r="AG116" i="883" s="1"/>
  <c r="AG118" i="883" s="1"/>
  <c r="H114" i="883"/>
  <c r="H129" i="883"/>
  <c r="H113" i="883"/>
  <c r="I129" i="883"/>
  <c r="I114" i="883"/>
  <c r="I113" i="883"/>
  <c r="AD116" i="883"/>
  <c r="AD118" i="883" s="1"/>
  <c r="P123" i="883"/>
  <c r="AI125" i="883"/>
  <c r="AI126" i="883" s="1"/>
  <c r="AI128" i="883" s="1"/>
  <c r="P129" i="883"/>
  <c r="P114" i="883"/>
  <c r="P113" i="883"/>
  <c r="AK114" i="883"/>
  <c r="AK113" i="883"/>
  <c r="K113" i="883"/>
  <c r="K116" i="883" s="1"/>
  <c r="K118" i="883" s="1"/>
  <c r="AQ116" i="883"/>
  <c r="AQ118" i="883" s="1"/>
  <c r="AC113" i="883"/>
  <c r="AC116" i="883" s="1"/>
  <c r="AC118" i="883" s="1"/>
  <c r="AO125" i="883"/>
  <c r="AO126" i="883" s="1"/>
  <c r="AO128" i="883" s="1"/>
  <c r="G129" i="883"/>
  <c r="G113" i="883"/>
  <c r="G114" i="883"/>
  <c r="O129" i="883"/>
  <c r="O114" i="883"/>
  <c r="O113" i="883"/>
  <c r="F114" i="883"/>
  <c r="F129" i="883"/>
  <c r="F113" i="883"/>
  <c r="AE125" i="883"/>
  <c r="AE126" i="883" s="1"/>
  <c r="AE128" i="883" s="1"/>
  <c r="E114" i="883"/>
  <c r="E116" i="883" s="1"/>
  <c r="E118" i="883" s="1"/>
  <c r="AF125" i="883"/>
  <c r="AF126" i="883" s="1"/>
  <c r="AF128" i="883" s="1"/>
  <c r="T125" i="883"/>
  <c r="T126" i="883" s="1"/>
  <c r="T128" i="883" s="1"/>
  <c r="AJ116" i="883"/>
  <c r="AJ118" i="883" s="1"/>
  <c r="L129" i="883"/>
  <c r="L114" i="883"/>
  <c r="L113" i="883"/>
  <c r="M129" i="883"/>
  <c r="M114" i="883"/>
  <c r="M113" i="883"/>
  <c r="R114" i="883"/>
  <c r="R129" i="883"/>
  <c r="R113" i="883"/>
  <c r="Y114" i="883"/>
  <c r="Y113" i="883"/>
  <c r="W116" i="883"/>
  <c r="W118" i="883" s="1"/>
  <c r="J114" i="883"/>
  <c r="J129" i="883"/>
  <c r="J113" i="883"/>
  <c r="AM116" i="883"/>
  <c r="AM118" i="883" s="1"/>
  <c r="N114" i="883"/>
  <c r="N129" i="883"/>
  <c r="N113" i="883"/>
  <c r="S116" i="883"/>
  <c r="S118" i="883" s="1"/>
  <c r="N123" i="883"/>
  <c r="F123" i="883"/>
  <c r="J123" i="883"/>
  <c r="L123" i="883"/>
  <c r="AK125" i="882"/>
  <c r="AK126" i="882" s="1"/>
  <c r="AK128" i="882" s="1"/>
  <c r="U125" i="882"/>
  <c r="U126" i="882" s="1"/>
  <c r="U128" i="882" s="1"/>
  <c r="I129" i="882"/>
  <c r="I114" i="882"/>
  <c r="I113" i="882"/>
  <c r="M118" i="882"/>
  <c r="AP125" i="882"/>
  <c r="AP126" i="882" s="1"/>
  <c r="AP128" i="882" s="1"/>
  <c r="AF125" i="882"/>
  <c r="AF126" i="882" s="1"/>
  <c r="AF128" i="882" s="1"/>
  <c r="AL125" i="882"/>
  <c r="AL126" i="882" s="1"/>
  <c r="AL128" i="882" s="1"/>
  <c r="O114" i="882"/>
  <c r="O116" i="882" s="1"/>
  <c r="O118" i="882" s="1"/>
  <c r="T125" i="882"/>
  <c r="T126" i="882" s="1"/>
  <c r="T128" i="882" s="1"/>
  <c r="V125" i="882"/>
  <c r="V126" i="882" s="1"/>
  <c r="V128" i="882" s="1"/>
  <c r="N129" i="882"/>
  <c r="N114" i="882"/>
  <c r="N113" i="882"/>
  <c r="G116" i="882"/>
  <c r="G118" i="882" s="1"/>
  <c r="AH116" i="882"/>
  <c r="AH118" i="882" s="1"/>
  <c r="W116" i="882"/>
  <c r="W118" i="882" s="1"/>
  <c r="G123" i="882"/>
  <c r="J123" i="882"/>
  <c r="H123" i="882"/>
  <c r="AQ116" i="882"/>
  <c r="AQ118" i="882" s="1"/>
  <c r="AJ125" i="882"/>
  <c r="AJ126" i="882" s="1"/>
  <c r="AJ128" i="882" s="1"/>
  <c r="F129" i="882"/>
  <c r="F114" i="882"/>
  <c r="F113" i="882"/>
  <c r="X125" i="882"/>
  <c r="X126" i="882" s="1"/>
  <c r="X128" i="882" s="1"/>
  <c r="L125" i="882"/>
  <c r="L126" i="882" s="1"/>
  <c r="K129" i="882"/>
  <c r="K114" i="882"/>
  <c r="K113" i="882"/>
  <c r="R129" i="882"/>
  <c r="R114" i="882"/>
  <c r="R113" i="882"/>
  <c r="AI125" i="882"/>
  <c r="AI126" i="882" s="1"/>
  <c r="AI128" i="882" s="1"/>
  <c r="R123" i="882"/>
  <c r="Z125" i="882"/>
  <c r="Z126" i="882" s="1"/>
  <c r="Z128" i="882" s="1"/>
  <c r="Q114" i="882"/>
  <c r="Q116" i="882" s="1"/>
  <c r="Q118" i="882" s="1"/>
  <c r="AN125" i="882"/>
  <c r="AN126" i="882" s="1"/>
  <c r="AN128" i="882" s="1"/>
  <c r="J129" i="882"/>
  <c r="J114" i="882"/>
  <c r="J113" i="882"/>
  <c r="H129" i="882"/>
  <c r="H114" i="882"/>
  <c r="H113" i="882"/>
  <c r="AB125" i="882"/>
  <c r="AB126" i="882" s="1"/>
  <c r="AB128" i="882" s="1"/>
  <c r="AM116" i="882"/>
  <c r="AM118" i="882" s="1"/>
  <c r="P123" i="882"/>
  <c r="AA116" i="882"/>
  <c r="AA118" i="882" s="1"/>
  <c r="S128" i="881"/>
  <c r="S125" i="881"/>
  <c r="S126" i="881" s="1"/>
  <c r="W125" i="881"/>
  <c r="W126" i="881" s="1"/>
  <c r="W128" i="881" s="1"/>
  <c r="N125" i="881"/>
  <c r="N126" i="881" s="1"/>
  <c r="AE125" i="881"/>
  <c r="AE126" i="881" s="1"/>
  <c r="AE128" i="881" s="1"/>
  <c r="T125" i="881"/>
  <c r="T126" i="881" s="1"/>
  <c r="T128" i="881" s="1"/>
  <c r="O125" i="881"/>
  <c r="O126" i="881" s="1"/>
  <c r="AI128" i="881"/>
  <c r="AI125" i="881"/>
  <c r="AI126" i="881" s="1"/>
  <c r="U125" i="881"/>
  <c r="U126" i="881" s="1"/>
  <c r="U128" i="881" s="1"/>
  <c r="E129" i="881"/>
  <c r="E114" i="881"/>
  <c r="E113" i="881"/>
  <c r="AQ125" i="881"/>
  <c r="AQ126" i="881" s="1"/>
  <c r="AQ128" i="881" s="1"/>
  <c r="G114" i="881"/>
  <c r="G116" i="881" s="1"/>
  <c r="G118" i="881" s="1"/>
  <c r="G123" i="881"/>
  <c r="M123" i="881"/>
  <c r="AG116" i="881"/>
  <c r="AG118" i="881" s="1"/>
  <c r="I116" i="881"/>
  <c r="I118" i="881" s="1"/>
  <c r="M116" i="881"/>
  <c r="M118" i="881" s="1"/>
  <c r="P129" i="881"/>
  <c r="P114" i="881"/>
  <c r="P113" i="881"/>
  <c r="L114" i="881"/>
  <c r="L129" i="881"/>
  <c r="L113" i="881"/>
  <c r="L116" i="881" s="1"/>
  <c r="L118" i="881" s="1"/>
  <c r="AF128" i="881"/>
  <c r="AF125" i="881"/>
  <c r="AF126" i="881" s="1"/>
  <c r="AB125" i="881"/>
  <c r="AB126" i="881" s="1"/>
  <c r="AB128" i="881" s="1"/>
  <c r="Q125" i="881"/>
  <c r="Q126" i="881" s="1"/>
  <c r="Q128" i="881" s="1"/>
  <c r="AJ125" i="881"/>
  <c r="AJ126" i="881" s="1"/>
  <c r="AJ128" i="881" s="1"/>
  <c r="AD125" i="881"/>
  <c r="AD126" i="881" s="1"/>
  <c r="AD128" i="881" s="1"/>
  <c r="AN116" i="881"/>
  <c r="AN118" i="881" s="1"/>
  <c r="H116" i="881"/>
  <c r="H118" i="881" s="1"/>
  <c r="AO116" i="881"/>
  <c r="AO118" i="881" s="1"/>
  <c r="I123" i="881"/>
  <c r="AA125" i="881"/>
  <c r="AA126" i="881" s="1"/>
  <c r="AA128" i="881" s="1"/>
  <c r="Y116" i="881"/>
  <c r="Y118" i="881" s="1"/>
  <c r="K114" i="881"/>
  <c r="K116" i="881" s="1"/>
  <c r="K118" i="881" s="1"/>
  <c r="Z125" i="881"/>
  <c r="Z126" i="881" s="1"/>
  <c r="Z128" i="881" s="1"/>
  <c r="X125" i="881"/>
  <c r="X126" i="881" s="1"/>
  <c r="X128" i="881" s="1"/>
  <c r="F129" i="881"/>
  <c r="F114" i="881"/>
  <c r="F113" i="881"/>
  <c r="F116" i="881" s="1"/>
  <c r="F118" i="881" s="1"/>
  <c r="AC116" i="881"/>
  <c r="AC118" i="881" s="1"/>
  <c r="AG114" i="880"/>
  <c r="AG113" i="880"/>
  <c r="J129" i="880"/>
  <c r="J114" i="880"/>
  <c r="J113" i="880"/>
  <c r="AO114" i="880"/>
  <c r="AO113" i="880"/>
  <c r="K114" i="880"/>
  <c r="K129" i="880"/>
  <c r="K113" i="880"/>
  <c r="K116" i="880" s="1"/>
  <c r="K118" i="880" s="1"/>
  <c r="AC114" i="880"/>
  <c r="AC113" i="880"/>
  <c r="AH125" i="880"/>
  <c r="AH126" i="880" s="1"/>
  <c r="AH128" i="880" s="1"/>
  <c r="AL125" i="880"/>
  <c r="AL126" i="880" s="1"/>
  <c r="AL128" i="880" s="1"/>
  <c r="AR125" i="880"/>
  <c r="AR126" i="880" s="1"/>
  <c r="AR128" i="880" s="1"/>
  <c r="M129" i="880"/>
  <c r="M114" i="880"/>
  <c r="M113" i="880"/>
  <c r="P129" i="880"/>
  <c r="P114" i="880"/>
  <c r="P113" i="880"/>
  <c r="P116" i="880" s="1"/>
  <c r="P118" i="880" s="1"/>
  <c r="F129" i="880"/>
  <c r="F113" i="880"/>
  <c r="F116" i="880" s="1"/>
  <c r="F118" i="880" s="1"/>
  <c r="F114" i="880"/>
  <c r="H123" i="880"/>
  <c r="M123" i="880"/>
  <c r="H116" i="880"/>
  <c r="H118" i="880" s="1"/>
  <c r="AP125" i="880"/>
  <c r="AP126" i="880" s="1"/>
  <c r="AP128" i="880" s="1"/>
  <c r="AJ116" i="880"/>
  <c r="AJ118" i="880" s="1"/>
  <c r="R116" i="880"/>
  <c r="R118" i="880" s="1"/>
  <c r="AB116" i="880"/>
  <c r="AB118" i="880" s="1"/>
  <c r="V116" i="880"/>
  <c r="V118" i="880" s="1"/>
  <c r="I129" i="880"/>
  <c r="I114" i="880"/>
  <c r="I113" i="880"/>
  <c r="N129" i="880"/>
  <c r="N114" i="880"/>
  <c r="N113" i="880"/>
  <c r="AF125" i="880"/>
  <c r="AF126" i="880" s="1"/>
  <c r="AF128" i="880" s="1"/>
  <c r="L116" i="880"/>
  <c r="L118" i="880" s="1"/>
  <c r="U125" i="880"/>
  <c r="U126" i="880" s="1"/>
  <c r="U128" i="880" s="1"/>
  <c r="AK114" i="880"/>
  <c r="AK113" i="880"/>
  <c r="AD125" i="880"/>
  <c r="AD126" i="880" s="1"/>
  <c r="AD128" i="880" s="1"/>
  <c r="Y114" i="880"/>
  <c r="Y113" i="880"/>
  <c r="F123" i="880"/>
  <c r="P123" i="880"/>
  <c r="E123" i="880"/>
  <c r="T116" i="880"/>
  <c r="T118" i="880" s="1"/>
  <c r="AE116" i="880"/>
  <c r="AE118" i="880" s="1"/>
  <c r="AL125" i="879"/>
  <c r="AL126" i="879" s="1"/>
  <c r="AL128" i="879" s="1"/>
  <c r="V125" i="879"/>
  <c r="V126" i="879" s="1"/>
  <c r="V128" i="879" s="1"/>
  <c r="AK125" i="879"/>
  <c r="AK126" i="879" s="1"/>
  <c r="AK128" i="879" s="1"/>
  <c r="F125" i="879"/>
  <c r="F126" i="879" s="1"/>
  <c r="F128" i="879" s="1"/>
  <c r="Z125" i="879"/>
  <c r="Z126" i="879" s="1"/>
  <c r="Z128" i="879" s="1"/>
  <c r="AD125" i="879"/>
  <c r="AD126" i="879" s="1"/>
  <c r="AD128" i="879" s="1"/>
  <c r="L129" i="879"/>
  <c r="L114" i="879"/>
  <c r="L113" i="879"/>
  <c r="I129" i="879"/>
  <c r="I114" i="879"/>
  <c r="I113" i="879"/>
  <c r="AM114" i="879"/>
  <c r="AM113" i="879"/>
  <c r="AI114" i="879"/>
  <c r="AI113" i="879"/>
  <c r="H129" i="879"/>
  <c r="H114" i="879"/>
  <c r="H113" i="879"/>
  <c r="J114" i="879"/>
  <c r="J116" i="879" s="1"/>
  <c r="J118" i="879" s="1"/>
  <c r="AB116" i="879"/>
  <c r="AB118" i="879" s="1"/>
  <c r="S116" i="879"/>
  <c r="S118" i="879" s="1"/>
  <c r="AJ116" i="879"/>
  <c r="AJ118" i="879" s="1"/>
  <c r="Y116" i="879"/>
  <c r="Y118" i="879" s="1"/>
  <c r="K123" i="879"/>
  <c r="G123" i="879"/>
  <c r="L123" i="879"/>
  <c r="AQ114" i="879"/>
  <c r="AQ113" i="879"/>
  <c r="AQ116" i="879" s="1"/>
  <c r="AQ118" i="879" s="1"/>
  <c r="AA125" i="879"/>
  <c r="AA126" i="879" s="1"/>
  <c r="AA128" i="879" s="1"/>
  <c r="X125" i="879"/>
  <c r="X126" i="879" s="1"/>
  <c r="X128" i="879" s="1"/>
  <c r="AH125" i="879"/>
  <c r="AH126" i="879" s="1"/>
  <c r="AH128" i="879" s="1"/>
  <c r="AN125" i="879"/>
  <c r="AN126" i="879" s="1"/>
  <c r="AN128" i="879" s="1"/>
  <c r="G113" i="879"/>
  <c r="G116" i="879" s="1"/>
  <c r="G118" i="879" s="1"/>
  <c r="O123" i="879"/>
  <c r="E129" i="879"/>
  <c r="E114" i="879"/>
  <c r="E113" i="879"/>
  <c r="P129" i="879"/>
  <c r="P114" i="879"/>
  <c r="P113" i="879"/>
  <c r="P116" i="879" s="1"/>
  <c r="P118" i="879" s="1"/>
  <c r="O116" i="879"/>
  <c r="O118" i="879" s="1"/>
  <c r="M129" i="879"/>
  <c r="M114" i="879"/>
  <c r="M113" i="879"/>
  <c r="M116" i="879" s="1"/>
  <c r="M118" i="879" s="1"/>
  <c r="U125" i="879"/>
  <c r="U126" i="879" s="1"/>
  <c r="U128" i="879" s="1"/>
  <c r="AF116" i="879"/>
  <c r="AF118" i="879" s="1"/>
  <c r="AG116" i="879"/>
  <c r="AG118" i="879" s="1"/>
  <c r="AE116" i="879"/>
  <c r="AE118" i="879" s="1"/>
  <c r="T116" i="879"/>
  <c r="T118" i="879" s="1"/>
  <c r="W116" i="879"/>
  <c r="W118" i="879" s="1"/>
  <c r="R116" i="879"/>
  <c r="R118" i="879" s="1"/>
  <c r="J123" i="879"/>
  <c r="N123" i="879"/>
  <c r="I123" i="879"/>
  <c r="U125" i="878"/>
  <c r="U126" i="878" s="1"/>
  <c r="U128" i="878" s="1"/>
  <c r="W125" i="878"/>
  <c r="W126" i="878" s="1"/>
  <c r="W128" i="878" s="1"/>
  <c r="AK125" i="878"/>
  <c r="AK126" i="878" s="1"/>
  <c r="AK128" i="878" s="1"/>
  <c r="AM125" i="878"/>
  <c r="AM126" i="878" s="1"/>
  <c r="AM128" i="878" s="1"/>
  <c r="AD125" i="878"/>
  <c r="AD126" i="878" s="1"/>
  <c r="AD128" i="878" s="1"/>
  <c r="AH125" i="878"/>
  <c r="AH126" i="878" s="1"/>
  <c r="AH128" i="878" s="1"/>
  <c r="H114" i="878"/>
  <c r="H116" i="878" s="1"/>
  <c r="H118" i="878" s="1"/>
  <c r="AC125" i="878"/>
  <c r="AC126" i="878" s="1"/>
  <c r="AC128" i="878" s="1"/>
  <c r="AP125" i="878"/>
  <c r="AP126" i="878" s="1"/>
  <c r="AP128" i="878" s="1"/>
  <c r="AB125" i="878"/>
  <c r="AB126" i="878" s="1"/>
  <c r="AB128" i="878" s="1"/>
  <c r="AF125" i="878"/>
  <c r="AF126" i="878" s="1"/>
  <c r="AF128" i="878" s="1"/>
  <c r="F123" i="878"/>
  <c r="O123" i="878"/>
  <c r="E123" i="878"/>
  <c r="P129" i="878"/>
  <c r="P114" i="878"/>
  <c r="P113" i="878"/>
  <c r="AO125" i="878"/>
  <c r="AO126" i="878" s="1"/>
  <c r="AO128" i="878" s="1"/>
  <c r="Z116" i="878"/>
  <c r="Z118" i="878" s="1"/>
  <c r="AA116" i="878"/>
  <c r="AA118" i="878" s="1"/>
  <c r="J123" i="878"/>
  <c r="N123" i="878"/>
  <c r="I123" i="878"/>
  <c r="V116" i="878"/>
  <c r="V118" i="878" s="1"/>
  <c r="R116" i="878"/>
  <c r="R118" i="878" s="1"/>
  <c r="M125" i="878"/>
  <c r="M126" i="878" s="1"/>
  <c r="AI125" i="878"/>
  <c r="AI126" i="878" s="1"/>
  <c r="AI128" i="878" s="1"/>
  <c r="I116" i="878"/>
  <c r="I118" i="878" s="1"/>
  <c r="AE125" i="878"/>
  <c r="AE126" i="878" s="1"/>
  <c r="AE128" i="878" s="1"/>
  <c r="Q125" i="878"/>
  <c r="Q126" i="878" s="1"/>
  <c r="Q128" i="878" s="1"/>
  <c r="J116" i="878"/>
  <c r="J118" i="878" s="1"/>
  <c r="N129" i="878"/>
  <c r="N114" i="878"/>
  <c r="N113" i="878"/>
  <c r="K114" i="878"/>
  <c r="K116" i="878" s="1"/>
  <c r="K118" i="878" s="1"/>
  <c r="O129" i="878"/>
  <c r="O114" i="878"/>
  <c r="O113" i="878"/>
  <c r="G129" i="878"/>
  <c r="G114" i="878"/>
  <c r="G113" i="878"/>
  <c r="E129" i="878"/>
  <c r="E114" i="878"/>
  <c r="E113" i="878"/>
  <c r="F114" i="878"/>
  <c r="F116" i="878" s="1"/>
  <c r="F118" i="878" s="1"/>
  <c r="AJ116" i="878"/>
  <c r="AJ118" i="878" s="1"/>
  <c r="S125" i="878"/>
  <c r="S126" i="878" s="1"/>
  <c r="S128" i="878" s="1"/>
  <c r="AE125" i="877"/>
  <c r="AE126" i="877" s="1"/>
  <c r="AE128" i="877" s="1"/>
  <c r="W125" i="877"/>
  <c r="W126" i="877" s="1"/>
  <c r="W128" i="877" s="1"/>
  <c r="AA125" i="877"/>
  <c r="AA126" i="877" s="1"/>
  <c r="AA128" i="877" s="1"/>
  <c r="AJ125" i="877"/>
  <c r="AJ126" i="877" s="1"/>
  <c r="AJ128" i="877" s="1"/>
  <c r="X125" i="877"/>
  <c r="X126" i="877" s="1"/>
  <c r="X128" i="877" s="1"/>
  <c r="AM125" i="877"/>
  <c r="AM126" i="877" s="1"/>
  <c r="AM128" i="877" s="1"/>
  <c r="AQ125" i="877"/>
  <c r="AQ126" i="877" s="1"/>
  <c r="AQ128" i="877" s="1"/>
  <c r="AN125" i="877"/>
  <c r="AN126" i="877" s="1"/>
  <c r="AN128" i="877" s="1"/>
  <c r="E129" i="877"/>
  <c r="E114" i="877"/>
  <c r="E113" i="877"/>
  <c r="H116" i="877"/>
  <c r="H118" i="877" s="1"/>
  <c r="AG125" i="877"/>
  <c r="AG126" i="877" s="1"/>
  <c r="AG128" i="877" s="1"/>
  <c r="F123" i="877"/>
  <c r="K123" i="877"/>
  <c r="P129" i="877"/>
  <c r="P114" i="877"/>
  <c r="P113" i="877"/>
  <c r="L129" i="877"/>
  <c r="L114" i="877"/>
  <c r="L113" i="877"/>
  <c r="L116" i="877" s="1"/>
  <c r="L118" i="877" s="1"/>
  <c r="AB116" i="877"/>
  <c r="AB118" i="877" s="1"/>
  <c r="V125" i="877"/>
  <c r="V126" i="877" s="1"/>
  <c r="V128" i="877" s="1"/>
  <c r="U125" i="877"/>
  <c r="U126" i="877" s="1"/>
  <c r="U128" i="877" s="1"/>
  <c r="M129" i="877"/>
  <c r="M114" i="877"/>
  <c r="M113" i="877"/>
  <c r="M116" i="877" s="1"/>
  <c r="M118" i="877" s="1"/>
  <c r="AD125" i="877"/>
  <c r="AD126" i="877" s="1"/>
  <c r="AD128" i="877" s="1"/>
  <c r="F129" i="877"/>
  <c r="F114" i="877"/>
  <c r="F113" i="877"/>
  <c r="AC125" i="877"/>
  <c r="AC126" i="877" s="1"/>
  <c r="AC128" i="877" s="1"/>
  <c r="P123" i="877"/>
  <c r="O123" i="877"/>
  <c r="E123" i="877"/>
  <c r="Q125" i="877"/>
  <c r="Q126" i="877" s="1"/>
  <c r="Q128" i="877" s="1"/>
  <c r="R125" i="877"/>
  <c r="R126" i="877" s="1"/>
  <c r="R128" i="877" s="1"/>
  <c r="G129" i="877"/>
  <c r="G114" i="877"/>
  <c r="G113" i="877"/>
  <c r="I128" i="877"/>
  <c r="I125" i="877"/>
  <c r="I126" i="877" s="1"/>
  <c r="AI125" i="877"/>
  <c r="AI126" i="877" s="1"/>
  <c r="AI128" i="877" s="1"/>
  <c r="N129" i="877"/>
  <c r="N114" i="877"/>
  <c r="N113" i="877"/>
  <c r="AL125" i="877"/>
  <c r="AL126" i="877" s="1"/>
  <c r="AL128" i="877" s="1"/>
  <c r="N123" i="877"/>
  <c r="K129" i="877"/>
  <c r="K114" i="877"/>
  <c r="K113" i="877"/>
  <c r="K116" i="877" s="1"/>
  <c r="K118" i="877" s="1"/>
  <c r="AR116" i="877"/>
  <c r="AR118" i="877" s="1"/>
  <c r="AH125" i="877"/>
  <c r="AH126" i="877" s="1"/>
  <c r="AH128" i="877" s="1"/>
  <c r="AK125" i="877"/>
  <c r="AK126" i="877" s="1"/>
  <c r="AK128" i="877" s="1"/>
  <c r="AP125" i="877"/>
  <c r="AP126" i="877" s="1"/>
  <c r="AP128" i="877" s="1"/>
  <c r="J114" i="877"/>
  <c r="J113" i="877"/>
  <c r="J129" i="877"/>
  <c r="Y116" i="877"/>
  <c r="Y118" i="877" s="1"/>
  <c r="J123" i="877"/>
  <c r="AF125" i="876"/>
  <c r="AF126" i="876" s="1"/>
  <c r="AF128" i="876" s="1"/>
  <c r="AB125" i="876"/>
  <c r="AB126" i="876" s="1"/>
  <c r="AB128" i="876" s="1"/>
  <c r="AI125" i="876"/>
  <c r="AI126" i="876" s="1"/>
  <c r="AI128" i="876" s="1"/>
  <c r="AA125" i="876"/>
  <c r="AA126" i="876" s="1"/>
  <c r="AA128" i="876" s="1"/>
  <c r="AE125" i="876"/>
  <c r="AE126" i="876" s="1"/>
  <c r="AE128" i="876" s="1"/>
  <c r="AR125" i="876"/>
  <c r="AR126" i="876" s="1"/>
  <c r="AR128" i="876" s="1"/>
  <c r="W125" i="876"/>
  <c r="W126" i="876" s="1"/>
  <c r="W128" i="876" s="1"/>
  <c r="T125" i="876"/>
  <c r="T126" i="876" s="1"/>
  <c r="T128" i="876" s="1"/>
  <c r="AQ125" i="876"/>
  <c r="AQ126" i="876" s="1"/>
  <c r="AQ128" i="876" s="1"/>
  <c r="M114" i="876"/>
  <c r="M116" i="876" s="1"/>
  <c r="M118" i="876" s="1"/>
  <c r="G123" i="876"/>
  <c r="AJ125" i="876"/>
  <c r="AJ126" i="876" s="1"/>
  <c r="AJ128" i="876" s="1"/>
  <c r="AO125" i="876"/>
  <c r="AO126" i="876" s="1"/>
  <c r="AO128" i="876" s="1"/>
  <c r="P129" i="876"/>
  <c r="P114" i="876"/>
  <c r="P113" i="876"/>
  <c r="P116" i="876" s="1"/>
  <c r="P118" i="876" s="1"/>
  <c r="L116" i="876"/>
  <c r="L118" i="876" s="1"/>
  <c r="O129" i="876"/>
  <c r="O114" i="876"/>
  <c r="O113" i="876"/>
  <c r="O116" i="876" s="1"/>
  <c r="O118" i="876" s="1"/>
  <c r="AL116" i="876"/>
  <c r="AL118" i="876" s="1"/>
  <c r="X125" i="876"/>
  <c r="X126" i="876" s="1"/>
  <c r="X128" i="876" s="1"/>
  <c r="J116" i="876"/>
  <c r="J118" i="876" s="1"/>
  <c r="AN116" i="876"/>
  <c r="AN118" i="876" s="1"/>
  <c r="K123" i="876"/>
  <c r="O123" i="876"/>
  <c r="P123" i="876"/>
  <c r="E123" i="876"/>
  <c r="E114" i="876"/>
  <c r="E116" i="876" s="1"/>
  <c r="E118" i="876" s="1"/>
  <c r="H116" i="876"/>
  <c r="H118" i="876" s="1"/>
  <c r="AK116" i="876"/>
  <c r="AK118" i="876" s="1"/>
  <c r="N129" i="876"/>
  <c r="N114" i="876"/>
  <c r="N113" i="876"/>
  <c r="K114" i="876"/>
  <c r="K129" i="876"/>
  <c r="K113" i="876"/>
  <c r="I129" i="876"/>
  <c r="I114" i="876"/>
  <c r="I113" i="876"/>
  <c r="I116" i="876" s="1"/>
  <c r="I118" i="876" s="1"/>
  <c r="AG125" i="876"/>
  <c r="AG126" i="876" s="1"/>
  <c r="Y128" i="876"/>
  <c r="Y125" i="876"/>
  <c r="Y126" i="876" s="1"/>
  <c r="AM125" i="876"/>
  <c r="AM126" i="876" s="1"/>
  <c r="AM128" i="876" s="1"/>
  <c r="V116" i="876"/>
  <c r="V118" i="876" s="1"/>
  <c r="F129" i="876"/>
  <c r="F114" i="876"/>
  <c r="F113" i="876"/>
  <c r="G129" i="876"/>
  <c r="G114" i="876"/>
  <c r="G113" i="876"/>
  <c r="H123" i="876"/>
  <c r="M123" i="876"/>
  <c r="AC116" i="876"/>
  <c r="AC118" i="876" s="1"/>
  <c r="U116" i="876"/>
  <c r="U118" i="876" s="1"/>
  <c r="AM125" i="873"/>
  <c r="AM126" i="873" s="1"/>
  <c r="AM128" i="873" s="1"/>
  <c r="G125" i="873"/>
  <c r="G126" i="873" s="1"/>
  <c r="G128" i="873" s="1"/>
  <c r="N125" i="873"/>
  <c r="N126" i="873" s="1"/>
  <c r="AK114" i="873"/>
  <c r="AK113" i="873"/>
  <c r="AK116" i="873" s="1"/>
  <c r="AK118" i="873" s="1"/>
  <c r="L125" i="873"/>
  <c r="L126" i="873" s="1"/>
  <c r="L128" i="873" s="1"/>
  <c r="P123" i="873"/>
  <c r="Y113" i="873"/>
  <c r="Y114" i="873"/>
  <c r="P129" i="873"/>
  <c r="P114" i="873"/>
  <c r="P113" i="873"/>
  <c r="P116" i="873" s="1"/>
  <c r="P118" i="873" s="1"/>
  <c r="AI125" i="873"/>
  <c r="AI126" i="873" s="1"/>
  <c r="AI128" i="873" s="1"/>
  <c r="X125" i="873"/>
  <c r="X126" i="873" s="1"/>
  <c r="X128" i="873" s="1"/>
  <c r="I129" i="873"/>
  <c r="I113" i="873"/>
  <c r="I114" i="873"/>
  <c r="N123" i="873"/>
  <c r="I123" i="873"/>
  <c r="F116" i="873"/>
  <c r="F118" i="873" s="1"/>
  <c r="AO113" i="873"/>
  <c r="AO114" i="873"/>
  <c r="R125" i="873"/>
  <c r="R126" i="873" s="1"/>
  <c r="R128" i="873" s="1"/>
  <c r="AG116" i="873"/>
  <c r="AG118" i="873" s="1"/>
  <c r="Z128" i="873"/>
  <c r="Z125" i="873"/>
  <c r="Z126" i="873" s="1"/>
  <c r="AQ116" i="873"/>
  <c r="AQ118" i="873" s="1"/>
  <c r="H129" i="873"/>
  <c r="H114" i="873"/>
  <c r="H113" i="873"/>
  <c r="AH125" i="873"/>
  <c r="AH126" i="873" s="1"/>
  <c r="AH128" i="873" s="1"/>
  <c r="K129" i="873"/>
  <c r="K114" i="873"/>
  <c r="K113" i="873"/>
  <c r="O129" i="873"/>
  <c r="O114" i="873"/>
  <c r="O113" i="873"/>
  <c r="W125" i="873"/>
  <c r="W126" i="873" s="1"/>
  <c r="W128" i="873" s="1"/>
  <c r="S125" i="873"/>
  <c r="S126" i="873" s="1"/>
  <c r="S128" i="873" s="1"/>
  <c r="AA125" i="873"/>
  <c r="AA126" i="873" s="1"/>
  <c r="AA128" i="873" s="1"/>
  <c r="AF125" i="873"/>
  <c r="AF126" i="873" s="1"/>
  <c r="AF128" i="873" s="1"/>
  <c r="U114" i="873"/>
  <c r="U113" i="873"/>
  <c r="AR125" i="873"/>
  <c r="AR126" i="873" s="1"/>
  <c r="AR128" i="873" s="1"/>
  <c r="AJ125" i="873"/>
  <c r="AJ126" i="873" s="1"/>
  <c r="AJ128" i="873" s="1"/>
  <c r="V125" i="873"/>
  <c r="V126" i="873" s="1"/>
  <c r="V128" i="873" s="1"/>
  <c r="J123" i="873"/>
  <c r="H123" i="873"/>
  <c r="K123" i="873"/>
  <c r="E129" i="873"/>
  <c r="E114" i="873"/>
  <c r="E113" i="873"/>
  <c r="AC114" i="873"/>
  <c r="AC113" i="873"/>
  <c r="AL116" i="873"/>
  <c r="AL118" i="873" s="1"/>
  <c r="M116" i="873"/>
  <c r="M118" i="873" s="1"/>
  <c r="AG125" i="872"/>
  <c r="AG126" i="872" s="1"/>
  <c r="AG128" i="872" s="1"/>
  <c r="F125" i="872"/>
  <c r="F126" i="872" s="1"/>
  <c r="F128" i="872" s="1"/>
  <c r="AB128" i="872"/>
  <c r="AB125" i="872"/>
  <c r="AB126" i="872" s="1"/>
  <c r="S125" i="872"/>
  <c r="S126" i="872" s="1"/>
  <c r="S128" i="872" s="1"/>
  <c r="T125" i="872"/>
  <c r="T126" i="872" s="1"/>
  <c r="T128" i="872" s="1"/>
  <c r="AM125" i="872"/>
  <c r="AM126" i="872" s="1"/>
  <c r="AM128" i="872" s="1"/>
  <c r="AF125" i="872"/>
  <c r="AF126" i="872" s="1"/>
  <c r="AF128" i="872" s="1"/>
  <c r="AJ125" i="872"/>
  <c r="AJ126" i="872" s="1"/>
  <c r="AJ128" i="872" s="1"/>
  <c r="AE125" i="872"/>
  <c r="AE126" i="872" s="1"/>
  <c r="AE128" i="872" s="1"/>
  <c r="W125" i="872"/>
  <c r="W126" i="872" s="1"/>
  <c r="W128" i="872" s="1"/>
  <c r="AR125" i="872"/>
  <c r="AR126" i="872" s="1"/>
  <c r="AR128" i="872" s="1"/>
  <c r="AD114" i="872"/>
  <c r="AD116" i="872" s="1"/>
  <c r="AD118" i="872" s="1"/>
  <c r="AL114" i="872"/>
  <c r="AL113" i="872"/>
  <c r="AL116" i="872" s="1"/>
  <c r="AL118" i="872" s="1"/>
  <c r="N118" i="872"/>
  <c r="P129" i="872"/>
  <c r="P113" i="872"/>
  <c r="P114" i="872"/>
  <c r="U125" i="872"/>
  <c r="U126" i="872" s="1"/>
  <c r="U128" i="872" s="1"/>
  <c r="I129" i="872"/>
  <c r="I114" i="872"/>
  <c r="I113" i="872"/>
  <c r="AN116" i="872"/>
  <c r="AN118" i="872" s="1"/>
  <c r="H129" i="872"/>
  <c r="H114" i="872"/>
  <c r="H113" i="872"/>
  <c r="AC125" i="872"/>
  <c r="AC126" i="872" s="1"/>
  <c r="AC128" i="872" s="1"/>
  <c r="J116" i="872"/>
  <c r="J118" i="872" s="1"/>
  <c r="J123" i="872"/>
  <c r="H123" i="872"/>
  <c r="K123" i="872"/>
  <c r="K129" i="872"/>
  <c r="K114" i="872"/>
  <c r="K113" i="872"/>
  <c r="G129" i="872"/>
  <c r="G114" i="872"/>
  <c r="G113" i="872"/>
  <c r="AK128" i="872"/>
  <c r="AK125" i="872"/>
  <c r="AK126" i="872" s="1"/>
  <c r="L114" i="872"/>
  <c r="L129" i="872"/>
  <c r="L113" i="872"/>
  <c r="AH114" i="872"/>
  <c r="AH113" i="872"/>
  <c r="Y125" i="872"/>
  <c r="Y126" i="872" s="1"/>
  <c r="Y128" i="872" s="1"/>
  <c r="Q125" i="872"/>
  <c r="Q126" i="872" s="1"/>
  <c r="Q128" i="872" s="1"/>
  <c r="AO125" i="872"/>
  <c r="AO126" i="872" s="1"/>
  <c r="AO128" i="872" s="1"/>
  <c r="V116" i="872"/>
  <c r="V118" i="872" s="1"/>
  <c r="O129" i="872"/>
  <c r="O114" i="872"/>
  <c r="O113" i="872"/>
  <c r="M129" i="872"/>
  <c r="M114" i="872"/>
  <c r="M113" i="872"/>
  <c r="Z114" i="872"/>
  <c r="Z116" i="872" s="1"/>
  <c r="Z118" i="872" s="1"/>
  <c r="X116" i="872"/>
  <c r="X118" i="872" s="1"/>
  <c r="E129" i="872"/>
  <c r="E114" i="872"/>
  <c r="E113" i="872"/>
  <c r="AQ125" i="872"/>
  <c r="AQ126" i="872" s="1"/>
  <c r="AQ128" i="872" s="1"/>
  <c r="AA116" i="872"/>
  <c r="AA118" i="872" s="1"/>
  <c r="N123" i="872"/>
  <c r="I123" i="872"/>
  <c r="AB125" i="871"/>
  <c r="AB126" i="871" s="1"/>
  <c r="AB128" i="871" s="1"/>
  <c r="Z114" i="871"/>
  <c r="Z113" i="871"/>
  <c r="M129" i="871"/>
  <c r="M114" i="871"/>
  <c r="M113" i="871"/>
  <c r="M116" i="871" s="1"/>
  <c r="M118" i="871" s="1"/>
  <c r="AD114" i="871"/>
  <c r="AD113" i="871"/>
  <c r="AD116" i="871" s="1"/>
  <c r="AD118" i="871" s="1"/>
  <c r="E129" i="871"/>
  <c r="E114" i="871"/>
  <c r="E113" i="871"/>
  <c r="F114" i="871"/>
  <c r="F129" i="871"/>
  <c r="F113" i="871"/>
  <c r="AG125" i="871"/>
  <c r="AG126" i="871" s="1"/>
  <c r="AG128" i="871" s="1"/>
  <c r="I129" i="871"/>
  <c r="I114" i="871"/>
  <c r="I113" i="871"/>
  <c r="U125" i="871"/>
  <c r="U126" i="871" s="1"/>
  <c r="U128" i="871" s="1"/>
  <c r="G125" i="871"/>
  <c r="G126" i="871" s="1"/>
  <c r="G128" i="871" s="1"/>
  <c r="Y125" i="871"/>
  <c r="Y126" i="871" s="1"/>
  <c r="Y128" i="871" s="1"/>
  <c r="R114" i="871"/>
  <c r="R116" i="871" s="1"/>
  <c r="R118" i="871" s="1"/>
  <c r="AP114" i="871"/>
  <c r="AP113" i="871"/>
  <c r="AE125" i="871"/>
  <c r="AE126" i="871" s="1"/>
  <c r="AE128" i="871" s="1"/>
  <c r="AK125" i="871"/>
  <c r="AK126" i="871" s="1"/>
  <c r="AK128" i="871" s="1"/>
  <c r="AO116" i="871"/>
  <c r="AO118" i="871" s="1"/>
  <c r="AI116" i="871"/>
  <c r="AI118" i="871" s="1"/>
  <c r="H123" i="871"/>
  <c r="K123" i="871"/>
  <c r="H116" i="871"/>
  <c r="H118" i="871" s="1"/>
  <c r="AR116" i="871"/>
  <c r="AR118" i="871" s="1"/>
  <c r="V114" i="871"/>
  <c r="V113" i="871"/>
  <c r="X125" i="871"/>
  <c r="X126" i="871" s="1"/>
  <c r="X128" i="871" s="1"/>
  <c r="J114" i="871"/>
  <c r="J129" i="871"/>
  <c r="J113" i="871"/>
  <c r="O125" i="871"/>
  <c r="O126" i="871" s="1"/>
  <c r="K118" i="871"/>
  <c r="AN116" i="871"/>
  <c r="AN118" i="871" s="1"/>
  <c r="AM128" i="871"/>
  <c r="AM125" i="871"/>
  <c r="AM126" i="871" s="1"/>
  <c r="AL114" i="871"/>
  <c r="AL113" i="871"/>
  <c r="AF116" i="871"/>
  <c r="AF118" i="871" s="1"/>
  <c r="W116" i="871"/>
  <c r="W118" i="871" s="1"/>
  <c r="AQ116" i="871"/>
  <c r="AQ118" i="871" s="1"/>
  <c r="N123" i="871"/>
  <c r="I123" i="871"/>
  <c r="S116" i="871"/>
  <c r="S118" i="871" s="1"/>
  <c r="T125" i="868"/>
  <c r="T126" i="868" s="1"/>
  <c r="T128" i="868" s="1"/>
  <c r="AJ125" i="868"/>
  <c r="AJ126" i="868" s="1"/>
  <c r="AJ128" i="868" s="1"/>
  <c r="X125" i="868"/>
  <c r="X126" i="868" s="1"/>
  <c r="X128" i="868" s="1"/>
  <c r="W125" i="868"/>
  <c r="W126" i="868" s="1"/>
  <c r="W128" i="868" s="1"/>
  <c r="AF125" i="868"/>
  <c r="AF126" i="868" s="1"/>
  <c r="AF128" i="868" s="1"/>
  <c r="H129" i="868"/>
  <c r="H114" i="868"/>
  <c r="H113" i="868"/>
  <c r="AO125" i="868"/>
  <c r="AO126" i="868" s="1"/>
  <c r="AO128" i="868" s="1"/>
  <c r="P123" i="868"/>
  <c r="AL125" i="868"/>
  <c r="AL126" i="868" s="1"/>
  <c r="AL128" i="868" s="1"/>
  <c r="F129" i="868"/>
  <c r="F114" i="868"/>
  <c r="F113" i="868"/>
  <c r="J114" i="868"/>
  <c r="L114" i="868"/>
  <c r="J123" i="868"/>
  <c r="N123" i="868"/>
  <c r="I123" i="868"/>
  <c r="N116" i="868"/>
  <c r="N118" i="868" s="1"/>
  <c r="M118" i="868"/>
  <c r="I129" i="868"/>
  <c r="I114" i="868"/>
  <c r="I113" i="868"/>
  <c r="G125" i="868"/>
  <c r="G126" i="868" s="1"/>
  <c r="G128" i="868" s="1"/>
  <c r="AR125" i="868"/>
  <c r="AR126" i="868" s="1"/>
  <c r="AR128" i="868" s="1"/>
  <c r="V125" i="868"/>
  <c r="V126" i="868" s="1"/>
  <c r="V128" i="868" s="1"/>
  <c r="AB125" i="868"/>
  <c r="AB126" i="868" s="1"/>
  <c r="AB128" i="868" s="1"/>
  <c r="P129" i="868"/>
  <c r="P114" i="868"/>
  <c r="P113" i="868"/>
  <c r="AP125" i="868"/>
  <c r="AP126" i="868" s="1"/>
  <c r="AP128" i="868" s="1"/>
  <c r="AA125" i="868"/>
  <c r="AA126" i="868" s="1"/>
  <c r="AA128" i="868" s="1"/>
  <c r="H123" i="868"/>
  <c r="K123" i="868"/>
  <c r="AG116" i="868"/>
  <c r="AG118" i="868" s="1"/>
  <c r="Y116" i="868"/>
  <c r="Y118" i="868" s="1"/>
  <c r="AN116" i="868"/>
  <c r="AN118" i="868" s="1"/>
  <c r="AP125" i="865"/>
  <c r="AP126" i="865" s="1"/>
  <c r="AP128" i="865" s="1"/>
  <c r="Z125" i="865"/>
  <c r="Z126" i="865" s="1"/>
  <c r="Z128" i="865" s="1"/>
  <c r="V125" i="865"/>
  <c r="V126" i="865" s="1"/>
  <c r="V128" i="865" s="1"/>
  <c r="R125" i="865"/>
  <c r="R126" i="865" s="1"/>
  <c r="R128" i="865" s="1"/>
  <c r="AE125" i="865"/>
  <c r="AE126" i="865" s="1"/>
  <c r="AE128" i="865" s="1"/>
  <c r="Y125" i="865"/>
  <c r="Y126" i="865" s="1"/>
  <c r="Y128" i="865" s="1"/>
  <c r="AI128" i="865"/>
  <c r="AI125" i="865"/>
  <c r="AI126" i="865" s="1"/>
  <c r="AO125" i="865"/>
  <c r="AO126" i="865" s="1"/>
  <c r="AO128" i="865" s="1"/>
  <c r="W125" i="865"/>
  <c r="W126" i="865" s="1"/>
  <c r="W128" i="865" s="1"/>
  <c r="N116" i="865"/>
  <c r="N118" i="865" s="1"/>
  <c r="I129" i="865"/>
  <c r="I114" i="865"/>
  <c r="I113" i="865"/>
  <c r="AK125" i="865"/>
  <c r="AK126" i="865" s="1"/>
  <c r="AK128" i="865" s="1"/>
  <c r="AJ125" i="865"/>
  <c r="AJ126" i="865" s="1"/>
  <c r="G129" i="865"/>
  <c r="G114" i="865"/>
  <c r="G113" i="865"/>
  <c r="E123" i="865"/>
  <c r="P125" i="865"/>
  <c r="P126" i="865" s="1"/>
  <c r="AC116" i="865"/>
  <c r="AC118" i="865" s="1"/>
  <c r="J123" i="865"/>
  <c r="I123" i="865"/>
  <c r="J114" i="865"/>
  <c r="J129" i="865"/>
  <c r="J113" i="865"/>
  <c r="J116" i="865" s="1"/>
  <c r="J118" i="865" s="1"/>
  <c r="U116" i="865"/>
  <c r="U118" i="865" s="1"/>
  <c r="Q116" i="865"/>
  <c r="Q118" i="865" s="1"/>
  <c r="AL125" i="865"/>
  <c r="AL126" i="865" s="1"/>
  <c r="AL128" i="865" s="1"/>
  <c r="T125" i="865"/>
  <c r="T126" i="865" s="1"/>
  <c r="T128" i="865" s="1"/>
  <c r="K129" i="865"/>
  <c r="K114" i="865"/>
  <c r="K113" i="865"/>
  <c r="K116" i="865" s="1"/>
  <c r="K118" i="865" s="1"/>
  <c r="AM125" i="865"/>
  <c r="AM126" i="865" s="1"/>
  <c r="AM128" i="865" s="1"/>
  <c r="AH125" i="865"/>
  <c r="AH126" i="865" s="1"/>
  <c r="AH128" i="865" s="1"/>
  <c r="AG125" i="865"/>
  <c r="AG126" i="865" s="1"/>
  <c r="AG128" i="865" s="1"/>
  <c r="O123" i="865"/>
  <c r="AD116" i="865"/>
  <c r="AD118" i="865" s="1"/>
  <c r="E129" i="865"/>
  <c r="E114" i="865"/>
  <c r="E113" i="865"/>
  <c r="H129" i="865"/>
  <c r="H114" i="865"/>
  <c r="H113" i="865"/>
  <c r="L129" i="865"/>
  <c r="L114" i="865"/>
  <c r="L113" i="865"/>
  <c r="L116" i="865" s="1"/>
  <c r="L118" i="865" s="1"/>
  <c r="F129" i="865"/>
  <c r="F114" i="865"/>
  <c r="F113" i="865"/>
  <c r="S125" i="864"/>
  <c r="S126" i="864" s="1"/>
  <c r="S128" i="864" s="1"/>
  <c r="U125" i="864"/>
  <c r="U126" i="864" s="1"/>
  <c r="U128" i="864" s="1"/>
  <c r="Q125" i="864"/>
  <c r="Q126" i="864" s="1"/>
  <c r="Q128" i="864" s="1"/>
  <c r="W125" i="864"/>
  <c r="W126" i="864" s="1"/>
  <c r="W128" i="864" s="1"/>
  <c r="E129" i="864"/>
  <c r="E114" i="864"/>
  <c r="E113" i="864"/>
  <c r="Y125" i="864"/>
  <c r="Y126" i="864" s="1"/>
  <c r="Y128" i="864" s="1"/>
  <c r="I123" i="864"/>
  <c r="AM125" i="864"/>
  <c r="AM126" i="864" s="1"/>
  <c r="AM128" i="864" s="1"/>
  <c r="AC116" i="864"/>
  <c r="AC118" i="864" s="1"/>
  <c r="L114" i="864"/>
  <c r="L129" i="864"/>
  <c r="L113" i="864"/>
  <c r="J114" i="864"/>
  <c r="J129" i="864"/>
  <c r="J113" i="864"/>
  <c r="J116" i="864" s="1"/>
  <c r="J118" i="864" s="1"/>
  <c r="N123" i="864"/>
  <c r="L123" i="864"/>
  <c r="G123" i="864"/>
  <c r="AA116" i="864"/>
  <c r="AA118" i="864" s="1"/>
  <c r="H114" i="864"/>
  <c r="H129" i="864"/>
  <c r="H113" i="864"/>
  <c r="AG125" i="864"/>
  <c r="AG126" i="864" s="1"/>
  <c r="AG128" i="864" s="1"/>
  <c r="N129" i="864"/>
  <c r="N114" i="864"/>
  <c r="N113" i="864"/>
  <c r="G116" i="864"/>
  <c r="G118" i="864" s="1"/>
  <c r="K129" i="864"/>
  <c r="K113" i="864"/>
  <c r="K114" i="864"/>
  <c r="AO125" i="864"/>
  <c r="AO126" i="864" s="1"/>
  <c r="AO128" i="864" s="1"/>
  <c r="AE125" i="864"/>
  <c r="AE126" i="864" s="1"/>
  <c r="AE128" i="864" s="1"/>
  <c r="O129" i="864"/>
  <c r="O114" i="864"/>
  <c r="O113" i="864"/>
  <c r="O116" i="864" s="1"/>
  <c r="O118" i="864" s="1"/>
  <c r="X125" i="864"/>
  <c r="X126" i="864" s="1"/>
  <c r="X128" i="864" s="1"/>
  <c r="F129" i="864"/>
  <c r="F114" i="864"/>
  <c r="F113" i="864"/>
  <c r="P114" i="864"/>
  <c r="P129" i="864"/>
  <c r="P113" i="864"/>
  <c r="AF116" i="864"/>
  <c r="AF118" i="864" s="1"/>
  <c r="E123" i="864"/>
  <c r="O123" i="864"/>
  <c r="AQ116" i="864"/>
  <c r="AQ118" i="864" s="1"/>
  <c r="F125" i="863"/>
  <c r="F126" i="863" s="1"/>
  <c r="K125" i="863"/>
  <c r="K126" i="863" s="1"/>
  <c r="K128" i="863" s="1"/>
  <c r="AD125" i="863"/>
  <c r="AD126" i="863" s="1"/>
  <c r="AD128" i="863" s="1"/>
  <c r="AM125" i="863"/>
  <c r="AM126" i="863" s="1"/>
  <c r="AM128" i="863" s="1"/>
  <c r="AR125" i="863"/>
  <c r="AR126" i="863" s="1"/>
  <c r="AR128" i="863" s="1"/>
  <c r="S116" i="863"/>
  <c r="S118" i="863" s="1"/>
  <c r="G129" i="863"/>
  <c r="G114" i="863"/>
  <c r="G113" i="863"/>
  <c r="P129" i="863"/>
  <c r="P114" i="863"/>
  <c r="P113" i="863"/>
  <c r="AL125" i="863"/>
  <c r="AL126" i="863" s="1"/>
  <c r="AL128" i="863" s="1"/>
  <c r="AB116" i="863"/>
  <c r="AB118" i="863" s="1"/>
  <c r="AJ116" i="863"/>
  <c r="AJ118" i="863" s="1"/>
  <c r="Y125" i="863"/>
  <c r="Y126" i="863" s="1"/>
  <c r="E125" i="863"/>
  <c r="E126" i="863" s="1"/>
  <c r="AF116" i="863"/>
  <c r="AF118" i="863" s="1"/>
  <c r="M116" i="863"/>
  <c r="M118" i="863" s="1"/>
  <c r="G123" i="863"/>
  <c r="M123" i="863"/>
  <c r="AQ116" i="863"/>
  <c r="AQ118" i="863" s="1"/>
  <c r="AN125" i="863"/>
  <c r="AN126" i="863" s="1"/>
  <c r="AN128" i="863" s="1"/>
  <c r="I129" i="863"/>
  <c r="I114" i="863"/>
  <c r="I113" i="863"/>
  <c r="AP125" i="863"/>
  <c r="AP126" i="863" s="1"/>
  <c r="AP128" i="863" s="1"/>
  <c r="J114" i="863"/>
  <c r="J129" i="863"/>
  <c r="J113" i="863"/>
  <c r="Q125" i="863"/>
  <c r="Q126" i="863" s="1"/>
  <c r="Q128" i="863" s="1"/>
  <c r="AE125" i="863"/>
  <c r="AE126" i="863" s="1"/>
  <c r="Z125" i="863"/>
  <c r="Z126" i="863" s="1"/>
  <c r="Z128" i="863" s="1"/>
  <c r="AG125" i="863"/>
  <c r="AG126" i="863" s="1"/>
  <c r="X116" i="863"/>
  <c r="X118" i="863" s="1"/>
  <c r="H129" i="863"/>
  <c r="H114" i="863"/>
  <c r="H113" i="863"/>
  <c r="V125" i="863"/>
  <c r="V126" i="863" s="1"/>
  <c r="V128" i="863" s="1"/>
  <c r="AH125" i="863"/>
  <c r="AH126" i="863" s="1"/>
  <c r="AH128" i="863" s="1"/>
  <c r="AO116" i="863"/>
  <c r="AO118" i="863" s="1"/>
  <c r="L123" i="863"/>
  <c r="F123" i="863"/>
  <c r="P123" i="863"/>
  <c r="O123" i="863"/>
  <c r="E123" i="863"/>
  <c r="AC116" i="863"/>
  <c r="AC118" i="863" s="1"/>
  <c r="T125" i="860"/>
  <c r="T126" i="860" s="1"/>
  <c r="T128" i="860" s="1"/>
  <c r="AP125" i="860"/>
  <c r="AP126" i="860" s="1"/>
  <c r="AP128" i="860" s="1"/>
  <c r="U125" i="860"/>
  <c r="U126" i="860" s="1"/>
  <c r="U128" i="860" s="1"/>
  <c r="O129" i="860"/>
  <c r="O114" i="860"/>
  <c r="O113" i="860"/>
  <c r="AH116" i="860"/>
  <c r="AH118" i="860" s="1"/>
  <c r="P118" i="860"/>
  <c r="E125" i="860"/>
  <c r="E126" i="860" s="1"/>
  <c r="Z125" i="860"/>
  <c r="Z126" i="860" s="1"/>
  <c r="Z128" i="860" s="1"/>
  <c r="AE125" i="860"/>
  <c r="AE126" i="860" s="1"/>
  <c r="AE128" i="860" s="1"/>
  <c r="AB125" i="860"/>
  <c r="AB126" i="860" s="1"/>
  <c r="AB128" i="860" s="1"/>
  <c r="J123" i="860"/>
  <c r="G123" i="860"/>
  <c r="L123" i="860"/>
  <c r="AI125" i="860"/>
  <c r="AI126" i="860" s="1"/>
  <c r="AI128" i="860" s="1"/>
  <c r="Q114" i="860"/>
  <c r="Q113" i="860"/>
  <c r="AG114" i="860"/>
  <c r="AG113" i="860"/>
  <c r="S116" i="860"/>
  <c r="S118" i="860" s="1"/>
  <c r="AD116" i="860"/>
  <c r="AD118" i="860" s="1"/>
  <c r="AF125" i="860"/>
  <c r="AF126" i="860" s="1"/>
  <c r="AF128" i="860" s="1"/>
  <c r="R125" i="860"/>
  <c r="R126" i="860" s="1"/>
  <c r="R128" i="860" s="1"/>
  <c r="X125" i="860"/>
  <c r="X126" i="860" s="1"/>
  <c r="X128" i="860" s="1"/>
  <c r="J125" i="860"/>
  <c r="J126" i="860" s="1"/>
  <c r="AR125" i="860"/>
  <c r="AR126" i="860" s="1"/>
  <c r="AR128" i="860" s="1"/>
  <c r="V125" i="860"/>
  <c r="V126" i="860" s="1"/>
  <c r="V128" i="860" s="1"/>
  <c r="AL125" i="860"/>
  <c r="AL126" i="860" s="1"/>
  <c r="AL128" i="860" s="1"/>
  <c r="AJ125" i="860"/>
  <c r="AJ126" i="860" s="1"/>
  <c r="AJ128" i="860" s="1"/>
  <c r="Y114" i="860"/>
  <c r="Y113" i="860"/>
  <c r="N123" i="860"/>
  <c r="I123" i="860"/>
  <c r="L129" i="860"/>
  <c r="L114" i="860"/>
  <c r="L113" i="860"/>
  <c r="K114" i="860"/>
  <c r="K129" i="860"/>
  <c r="K113" i="860"/>
  <c r="AN116" i="860"/>
  <c r="AN118" i="860" s="1"/>
  <c r="AM125" i="860"/>
  <c r="AM126" i="860" s="1"/>
  <c r="AM128" i="860" s="1"/>
  <c r="AC125" i="859"/>
  <c r="AC126" i="859" s="1"/>
  <c r="AC128" i="859" s="1"/>
  <c r="AO125" i="859"/>
  <c r="AO126" i="859" s="1"/>
  <c r="AO128" i="859" s="1"/>
  <c r="AP125" i="859"/>
  <c r="AP126" i="859" s="1"/>
  <c r="AP128" i="859" s="1"/>
  <c r="AE125" i="859"/>
  <c r="AE126" i="859" s="1"/>
  <c r="AE128" i="859" s="1"/>
  <c r="Z125" i="859"/>
  <c r="Z126" i="859" s="1"/>
  <c r="Z128" i="859" s="1"/>
  <c r="AH125" i="859"/>
  <c r="AH126" i="859" s="1"/>
  <c r="AH128" i="859" s="1"/>
  <c r="F114" i="859"/>
  <c r="F129" i="859"/>
  <c r="F113" i="859"/>
  <c r="E125" i="859"/>
  <c r="E126" i="859" s="1"/>
  <c r="E128" i="859" s="1"/>
  <c r="AG125" i="859"/>
  <c r="AG126" i="859" s="1"/>
  <c r="AG128" i="859" s="1"/>
  <c r="V125" i="859"/>
  <c r="V126" i="859" s="1"/>
  <c r="V128" i="859" s="1"/>
  <c r="AN114" i="859"/>
  <c r="AN113" i="859"/>
  <c r="Y125" i="859"/>
  <c r="Y126" i="859" s="1"/>
  <c r="Y128" i="859" s="1"/>
  <c r="AR114" i="859"/>
  <c r="AR113" i="859"/>
  <c r="M129" i="859"/>
  <c r="M114" i="859"/>
  <c r="M113" i="859"/>
  <c r="M116" i="859" s="1"/>
  <c r="M118" i="859" s="1"/>
  <c r="W125" i="859"/>
  <c r="W126" i="859" s="1"/>
  <c r="W128" i="859" s="1"/>
  <c r="AJ125" i="859"/>
  <c r="AJ126" i="859" s="1"/>
  <c r="AJ128" i="859" s="1"/>
  <c r="AL125" i="859"/>
  <c r="AL126" i="859" s="1"/>
  <c r="AL128" i="859" s="1"/>
  <c r="F123" i="859"/>
  <c r="N114" i="859"/>
  <c r="N129" i="859"/>
  <c r="N113" i="859"/>
  <c r="X125" i="859"/>
  <c r="X126" i="859" s="1"/>
  <c r="X128" i="859" s="1"/>
  <c r="O116" i="859"/>
  <c r="O118" i="859" s="1"/>
  <c r="L114" i="859"/>
  <c r="L116" i="859" s="1"/>
  <c r="L118" i="859" s="1"/>
  <c r="K116" i="859"/>
  <c r="K118" i="859" s="1"/>
  <c r="AA116" i="859"/>
  <c r="AA118" i="859" s="1"/>
  <c r="R125" i="859"/>
  <c r="R126" i="859" s="1"/>
  <c r="R128" i="859" s="1"/>
  <c r="J114" i="859"/>
  <c r="J129" i="859"/>
  <c r="J113" i="859"/>
  <c r="S129" i="859"/>
  <c r="S113" i="859"/>
  <c r="S114" i="859"/>
  <c r="AF125" i="859"/>
  <c r="AF126" i="859" s="1"/>
  <c r="AF128" i="859" s="1"/>
  <c r="AB116" i="859"/>
  <c r="AB118" i="859" s="1"/>
  <c r="P129" i="859"/>
  <c r="P114" i="859"/>
  <c r="P113" i="859"/>
  <c r="I129" i="859"/>
  <c r="I114" i="859"/>
  <c r="I113" i="859"/>
  <c r="AM125" i="859"/>
  <c r="AM126" i="859" s="1"/>
  <c r="AM128" i="859" s="1"/>
  <c r="H113" i="859"/>
  <c r="H116" i="859" s="1"/>
  <c r="H118" i="859" s="1"/>
  <c r="AK125" i="859"/>
  <c r="AK126" i="859" s="1"/>
  <c r="AK128" i="859" s="1"/>
  <c r="Q114" i="859"/>
  <c r="Q116" i="859" s="1"/>
  <c r="Q118" i="859" s="1"/>
  <c r="AQ116" i="859"/>
  <c r="AQ118" i="859" s="1"/>
  <c r="N123" i="859"/>
  <c r="H123" i="859"/>
  <c r="L123" i="859"/>
  <c r="T116" i="859"/>
  <c r="T118" i="859" s="1"/>
  <c r="U125" i="857"/>
  <c r="U126" i="857" s="1"/>
  <c r="U128" i="857" s="1"/>
  <c r="S129" i="857"/>
  <c r="S114" i="857"/>
  <c r="S113" i="857"/>
  <c r="AJ125" i="857"/>
  <c r="AJ126" i="857" s="1"/>
  <c r="AJ128" i="857" s="1"/>
  <c r="AP125" i="857"/>
  <c r="AP126" i="857" s="1"/>
  <c r="AP128" i="857" s="1"/>
  <c r="J129" i="857"/>
  <c r="J114" i="857"/>
  <c r="J113" i="857"/>
  <c r="J116" i="857" s="1"/>
  <c r="J118" i="857" s="1"/>
  <c r="O129" i="857"/>
  <c r="O114" i="857"/>
  <c r="O113" i="857"/>
  <c r="L129" i="857"/>
  <c r="L114" i="857"/>
  <c r="L113" i="857"/>
  <c r="AD125" i="857"/>
  <c r="AD126" i="857" s="1"/>
  <c r="AD128" i="857" s="1"/>
  <c r="P123" i="857"/>
  <c r="J123" i="857"/>
  <c r="X114" i="857"/>
  <c r="X116" i="857" s="1"/>
  <c r="X118" i="857" s="1"/>
  <c r="AA125" i="857"/>
  <c r="AA126" i="857" s="1"/>
  <c r="AA128" i="857" s="1"/>
  <c r="E114" i="857"/>
  <c r="E116" i="857" s="1"/>
  <c r="E118" i="857" s="1"/>
  <c r="K129" i="857"/>
  <c r="K113" i="857"/>
  <c r="K114" i="857"/>
  <c r="I129" i="857"/>
  <c r="I114" i="857"/>
  <c r="I113" i="857"/>
  <c r="AB114" i="857"/>
  <c r="AB116" i="857" s="1"/>
  <c r="AB118" i="857" s="1"/>
  <c r="H114" i="857"/>
  <c r="H116" i="857" s="1"/>
  <c r="H118" i="857" s="1"/>
  <c r="V116" i="857"/>
  <c r="V118" i="857" s="1"/>
  <c r="R129" i="857"/>
  <c r="R114" i="857"/>
  <c r="R113" i="857"/>
  <c r="AF114" i="857"/>
  <c r="AF113" i="857"/>
  <c r="AF116" i="857" s="1"/>
  <c r="AF118" i="857" s="1"/>
  <c r="F114" i="857"/>
  <c r="F129" i="857"/>
  <c r="F113" i="857"/>
  <c r="G129" i="857"/>
  <c r="G113" i="857"/>
  <c r="G114" i="857"/>
  <c r="Y125" i="857"/>
  <c r="Y126" i="857" s="1"/>
  <c r="Y128" i="857" s="1"/>
  <c r="AQ125" i="857"/>
  <c r="AQ126" i="857" s="1"/>
  <c r="AQ128" i="857" s="1"/>
  <c r="Z125" i="857"/>
  <c r="Z126" i="857" s="1"/>
  <c r="Z128" i="857" s="1"/>
  <c r="AM116" i="857"/>
  <c r="AM118" i="857" s="1"/>
  <c r="M129" i="857"/>
  <c r="M114" i="857"/>
  <c r="M113" i="857"/>
  <c r="M116" i="857" s="1"/>
  <c r="M118" i="857" s="1"/>
  <c r="AI116" i="857"/>
  <c r="AI118" i="857" s="1"/>
  <c r="AC116" i="857"/>
  <c r="AC118" i="857" s="1"/>
  <c r="AG116" i="857"/>
  <c r="AG118" i="857" s="1"/>
  <c r="AL116" i="857"/>
  <c r="AL118" i="857" s="1"/>
  <c r="AO116" i="857"/>
  <c r="AO118" i="857" s="1"/>
  <c r="AR125" i="856"/>
  <c r="AR126" i="856" s="1"/>
  <c r="AR128" i="856" s="1"/>
  <c r="R125" i="856"/>
  <c r="R126" i="856" s="1"/>
  <c r="AL125" i="856"/>
  <c r="AL126" i="856" s="1"/>
  <c r="AL128" i="856" s="1"/>
  <c r="I129" i="856"/>
  <c r="I114" i="856"/>
  <c r="I113" i="856"/>
  <c r="H123" i="856"/>
  <c r="Y125" i="856"/>
  <c r="Y126" i="856" s="1"/>
  <c r="Y128" i="856" s="1"/>
  <c r="K129" i="856"/>
  <c r="K114" i="856"/>
  <c r="K113" i="856"/>
  <c r="P116" i="856"/>
  <c r="P118" i="856" s="1"/>
  <c r="G129" i="856"/>
  <c r="G114" i="856"/>
  <c r="G113" i="856"/>
  <c r="AB125" i="856"/>
  <c r="AB126" i="856" s="1"/>
  <c r="AB128" i="856" s="1"/>
  <c r="V125" i="856"/>
  <c r="V126" i="856" s="1"/>
  <c r="V128" i="856" s="1"/>
  <c r="Q114" i="856"/>
  <c r="AJ125" i="856"/>
  <c r="AJ126" i="856" s="1"/>
  <c r="AJ128" i="856" s="1"/>
  <c r="O129" i="856"/>
  <c r="O114" i="856"/>
  <c r="O113" i="856"/>
  <c r="AD125" i="856"/>
  <c r="AD126" i="856" s="1"/>
  <c r="AD128" i="856" s="1"/>
  <c r="T125" i="856"/>
  <c r="T126" i="856" s="1"/>
  <c r="T128" i="856" s="1"/>
  <c r="E114" i="856"/>
  <c r="L129" i="856"/>
  <c r="L114" i="856"/>
  <c r="L113" i="856"/>
  <c r="H129" i="856"/>
  <c r="H114" i="856"/>
  <c r="H113" i="856"/>
  <c r="J129" i="856"/>
  <c r="J114" i="856"/>
  <c r="J113" i="856"/>
  <c r="AF125" i="856"/>
  <c r="AF126" i="856" s="1"/>
  <c r="AF128" i="856" s="1"/>
  <c r="AG116" i="856"/>
  <c r="AG118" i="856" s="1"/>
  <c r="AO116" i="856"/>
  <c r="AO118" i="856" s="1"/>
  <c r="S125" i="855"/>
  <c r="S126" i="855" s="1"/>
  <c r="S128" i="855" s="1"/>
  <c r="U125" i="855"/>
  <c r="U126" i="855" s="1"/>
  <c r="U128" i="855" s="1"/>
  <c r="AO125" i="855"/>
  <c r="AO126" i="855" s="1"/>
  <c r="AO128" i="855" s="1"/>
  <c r="E129" i="855"/>
  <c r="E114" i="855"/>
  <c r="E113" i="855"/>
  <c r="AA116" i="855"/>
  <c r="AA118" i="855" s="1"/>
  <c r="O114" i="855"/>
  <c r="O129" i="855"/>
  <c r="O113" i="855"/>
  <c r="AN114" i="855"/>
  <c r="AN113" i="855"/>
  <c r="H129" i="855"/>
  <c r="H114" i="855"/>
  <c r="H113" i="855"/>
  <c r="R129" i="855"/>
  <c r="R114" i="855"/>
  <c r="R113" i="855"/>
  <c r="AR114" i="855"/>
  <c r="AR113" i="855"/>
  <c r="I129" i="855"/>
  <c r="I114" i="855"/>
  <c r="I113" i="855"/>
  <c r="K114" i="855"/>
  <c r="K129" i="855"/>
  <c r="K113" i="855"/>
  <c r="AB114" i="855"/>
  <c r="AB113" i="855"/>
  <c r="M114" i="855"/>
  <c r="M116" i="855" s="1"/>
  <c r="M118" i="855" s="1"/>
  <c r="W116" i="855"/>
  <c r="W118" i="855" s="1"/>
  <c r="AH116" i="855"/>
  <c r="AH118" i="855" s="1"/>
  <c r="Q129" i="855"/>
  <c r="Q114" i="855"/>
  <c r="Q113" i="855"/>
  <c r="J129" i="855"/>
  <c r="J114" i="855"/>
  <c r="J113" i="855"/>
  <c r="L129" i="855"/>
  <c r="L114" i="855"/>
  <c r="L113" i="855"/>
  <c r="G114" i="855"/>
  <c r="G129" i="855"/>
  <c r="G113" i="855"/>
  <c r="AF114" i="855"/>
  <c r="AF113" i="855"/>
  <c r="N129" i="855"/>
  <c r="N114" i="855"/>
  <c r="N113" i="855"/>
  <c r="AJ113" i="855"/>
  <c r="AJ116" i="855" s="1"/>
  <c r="AJ118" i="855" s="1"/>
  <c r="X114" i="855"/>
  <c r="X113" i="855"/>
  <c r="F129" i="855"/>
  <c r="F114" i="855"/>
  <c r="F113" i="855"/>
  <c r="AM125" i="855"/>
  <c r="AM126" i="855" s="1"/>
  <c r="AM128" i="855" s="1"/>
  <c r="N123" i="855"/>
  <c r="L123" i="855"/>
  <c r="AB125" i="854"/>
  <c r="AB126" i="854" s="1"/>
  <c r="AB128" i="854" s="1"/>
  <c r="AJ125" i="854"/>
  <c r="AJ126" i="854" s="1"/>
  <c r="AJ128" i="854" s="1"/>
  <c r="X125" i="854"/>
  <c r="X126" i="854" s="1"/>
  <c r="X128" i="854" s="1"/>
  <c r="R129" i="854"/>
  <c r="R114" i="854"/>
  <c r="R113" i="854"/>
  <c r="F114" i="854"/>
  <c r="F129" i="854"/>
  <c r="F113" i="854"/>
  <c r="P123" i="854"/>
  <c r="J123" i="854"/>
  <c r="E129" i="854"/>
  <c r="E114" i="854"/>
  <c r="E113" i="854"/>
  <c r="AC125" i="854"/>
  <c r="AC126" i="854" s="1"/>
  <c r="Q129" i="854"/>
  <c r="Q114" i="854"/>
  <c r="Q113" i="854"/>
  <c r="Q116" i="854" s="1"/>
  <c r="Q118" i="854" s="1"/>
  <c r="AD125" i="854"/>
  <c r="AD126" i="854" s="1"/>
  <c r="AD128" i="854"/>
  <c r="AO114" i="854"/>
  <c r="AO113" i="854"/>
  <c r="S129" i="854"/>
  <c r="S114" i="854"/>
  <c r="S113" i="854"/>
  <c r="AK114" i="854"/>
  <c r="AK113" i="854"/>
  <c r="AG114" i="854"/>
  <c r="AG113" i="854"/>
  <c r="I129" i="854"/>
  <c r="I114" i="854"/>
  <c r="I113" i="854"/>
  <c r="O129" i="854"/>
  <c r="O114" i="854"/>
  <c r="O113" i="854"/>
  <c r="AA125" i="854"/>
  <c r="AA126" i="854" s="1"/>
  <c r="AA128" i="854" s="1"/>
  <c r="N114" i="854"/>
  <c r="N129" i="854"/>
  <c r="N113" i="854"/>
  <c r="AR125" i="854"/>
  <c r="AR126" i="854" s="1"/>
  <c r="AR128" i="854" s="1"/>
  <c r="T125" i="854"/>
  <c r="T126" i="854" s="1"/>
  <c r="T128" i="854" s="1"/>
  <c r="G129" i="854"/>
  <c r="G114" i="854"/>
  <c r="G113" i="854"/>
  <c r="J129" i="854"/>
  <c r="J114" i="854"/>
  <c r="J113" i="854"/>
  <c r="AL125" i="854"/>
  <c r="AL126" i="854" s="1"/>
  <c r="AL128" i="854" s="1"/>
  <c r="P129" i="854"/>
  <c r="P114" i="854"/>
  <c r="P113" i="854"/>
  <c r="AE116" i="854"/>
  <c r="AE118" i="854" s="1"/>
  <c r="AB125" i="853"/>
  <c r="AB126" i="853" s="1"/>
  <c r="AB128" i="853" s="1"/>
  <c r="AM125" i="853"/>
  <c r="AM126" i="853" s="1"/>
  <c r="AM128" i="853" s="1"/>
  <c r="AJ125" i="853"/>
  <c r="AJ126" i="853" s="1"/>
  <c r="AJ128" i="853" s="1"/>
  <c r="W125" i="853"/>
  <c r="W126" i="853" s="1"/>
  <c r="W128" i="853" s="1"/>
  <c r="J129" i="853"/>
  <c r="J114" i="853"/>
  <c r="J113" i="853"/>
  <c r="F129" i="853"/>
  <c r="F114" i="853"/>
  <c r="F113" i="853"/>
  <c r="AN125" i="853"/>
  <c r="AN126" i="853" s="1"/>
  <c r="AN128" i="853" s="1"/>
  <c r="G118" i="853"/>
  <c r="H123" i="853"/>
  <c r="N129" i="853"/>
  <c r="N114" i="853"/>
  <c r="N113" i="853"/>
  <c r="AK125" i="853"/>
  <c r="AK126" i="853" s="1"/>
  <c r="AK128" i="853" s="1"/>
  <c r="H129" i="853"/>
  <c r="H114" i="853"/>
  <c r="H113" i="853"/>
  <c r="E129" i="853"/>
  <c r="E114" i="853"/>
  <c r="E113" i="853"/>
  <c r="X116" i="853"/>
  <c r="X118" i="853" s="1"/>
  <c r="AI116" i="853"/>
  <c r="AI118" i="853" s="1"/>
  <c r="P123" i="853"/>
  <c r="I116" i="853"/>
  <c r="I118" i="853" s="1"/>
  <c r="AQ116" i="853"/>
  <c r="AQ118" i="853" s="1"/>
  <c r="AD116" i="853"/>
  <c r="AD118" i="853" s="1"/>
  <c r="Y116" i="853"/>
  <c r="Y118" i="853" s="1"/>
  <c r="L129" i="853"/>
  <c r="L114" i="853"/>
  <c r="L113" i="853"/>
  <c r="V125" i="853"/>
  <c r="V126" i="853" s="1"/>
  <c r="V128" i="853" s="1"/>
  <c r="R114" i="853"/>
  <c r="R113" i="853"/>
  <c r="R129" i="853"/>
  <c r="M129" i="853"/>
  <c r="M114" i="853"/>
  <c r="M113" i="853"/>
  <c r="Z125" i="853"/>
  <c r="Z126" i="853" s="1"/>
  <c r="Z128" i="853" s="1"/>
  <c r="P129" i="853"/>
  <c r="P114" i="853"/>
  <c r="P113" i="853"/>
  <c r="AP116" i="853"/>
  <c r="AP118" i="853" s="1"/>
  <c r="AH116" i="853"/>
  <c r="AH118" i="853" s="1"/>
  <c r="AA116" i="853"/>
  <c r="AA118" i="853" s="1"/>
  <c r="AL116" i="853"/>
  <c r="AL118" i="853" s="1"/>
  <c r="AO125" i="852"/>
  <c r="AO126" i="852" s="1"/>
  <c r="AO128" i="852" s="1"/>
  <c r="AJ125" i="852"/>
  <c r="AJ126" i="852" s="1"/>
  <c r="AJ128" i="852" s="1"/>
  <c r="Y125" i="852"/>
  <c r="Y126" i="852" s="1"/>
  <c r="Y128" i="852" s="1"/>
  <c r="T125" i="852"/>
  <c r="T126" i="852" s="1"/>
  <c r="T128" i="852" s="1"/>
  <c r="Z125" i="852"/>
  <c r="Z126" i="852" s="1"/>
  <c r="Z128" i="852" s="1"/>
  <c r="AN125" i="852"/>
  <c r="AN126" i="852" s="1"/>
  <c r="AN128" i="852" s="1"/>
  <c r="I125" i="852"/>
  <c r="I126" i="852" s="1"/>
  <c r="I128" i="852" s="1"/>
  <c r="AR125" i="852"/>
  <c r="AR126" i="852" s="1"/>
  <c r="AR128" i="852" s="1"/>
  <c r="J129" i="852"/>
  <c r="J114" i="852"/>
  <c r="J113" i="852"/>
  <c r="R129" i="852"/>
  <c r="R114" i="852"/>
  <c r="R113" i="852"/>
  <c r="AH125" i="852"/>
  <c r="AH126" i="852" s="1"/>
  <c r="AH128" i="852" s="1"/>
  <c r="L129" i="852"/>
  <c r="L114" i="852"/>
  <c r="L113" i="852"/>
  <c r="AB125" i="852"/>
  <c r="AB126" i="852" s="1"/>
  <c r="AB128" i="852" s="1"/>
  <c r="AG125" i="852"/>
  <c r="AG126" i="852" s="1"/>
  <c r="AG128" i="852" s="1"/>
  <c r="P123" i="852"/>
  <c r="J123" i="852"/>
  <c r="V116" i="852"/>
  <c r="V118" i="852" s="1"/>
  <c r="H114" i="852"/>
  <c r="H129" i="852"/>
  <c r="H113" i="852"/>
  <c r="F129" i="852"/>
  <c r="F113" i="852"/>
  <c r="F114" i="852"/>
  <c r="AK125" i="852"/>
  <c r="AK126" i="852" s="1"/>
  <c r="AK128" i="852" s="1"/>
  <c r="P114" i="852"/>
  <c r="P129" i="852"/>
  <c r="P113" i="852"/>
  <c r="K129" i="852"/>
  <c r="K114" i="852"/>
  <c r="K113" i="852"/>
  <c r="G129" i="852"/>
  <c r="G114" i="852"/>
  <c r="G113" i="852"/>
  <c r="S129" i="852"/>
  <c r="S114" i="852"/>
  <c r="S113" i="852"/>
  <c r="S116" i="852" s="1"/>
  <c r="S118" i="852" s="1"/>
  <c r="AD125" i="852"/>
  <c r="AD126" i="852" s="1"/>
  <c r="AD128" i="852" s="1"/>
  <c r="AL125" i="852"/>
  <c r="AL126" i="852" s="1"/>
  <c r="AL128" i="852" s="1"/>
  <c r="Q129" i="852"/>
  <c r="Q114" i="852"/>
  <c r="Q113" i="852"/>
  <c r="AF125" i="852"/>
  <c r="AF126" i="852" s="1"/>
  <c r="AF128" i="852" s="1"/>
  <c r="M125" i="852"/>
  <c r="M126" i="852" s="1"/>
  <c r="M128" i="852" s="1"/>
  <c r="X125" i="852"/>
  <c r="X126" i="852" s="1"/>
  <c r="X128" i="852" s="1"/>
  <c r="AP116" i="852"/>
  <c r="AP118" i="852" s="1"/>
  <c r="O129" i="852"/>
  <c r="O114" i="852"/>
  <c r="O113" i="852"/>
  <c r="N114" i="852"/>
  <c r="N129" i="852"/>
  <c r="N113" i="852"/>
  <c r="E129" i="852"/>
  <c r="E114" i="852"/>
  <c r="E113" i="852"/>
  <c r="E125" i="851"/>
  <c r="E126" i="851" s="1"/>
  <c r="E128" i="851" s="1"/>
  <c r="AL125" i="851"/>
  <c r="AL126" i="851" s="1"/>
  <c r="AL128" i="851" s="1"/>
  <c r="AD125" i="851"/>
  <c r="AD126" i="851" s="1"/>
  <c r="AD128" i="851" s="1"/>
  <c r="AR125" i="851"/>
  <c r="AR126" i="851" s="1"/>
  <c r="AR128" i="851" s="1"/>
  <c r="AN125" i="851"/>
  <c r="AN126" i="851" s="1"/>
  <c r="AN128" i="851" s="1"/>
  <c r="AJ125" i="851"/>
  <c r="AJ126" i="851" s="1"/>
  <c r="AJ128" i="851" s="1"/>
  <c r="Z125" i="851"/>
  <c r="Z126" i="851" s="1"/>
  <c r="Z128" i="851" s="1"/>
  <c r="N123" i="851"/>
  <c r="R123" i="851"/>
  <c r="S114" i="851"/>
  <c r="S129" i="851"/>
  <c r="S113" i="851"/>
  <c r="K118" i="851"/>
  <c r="T125" i="851"/>
  <c r="T126" i="851" s="1"/>
  <c r="T128" i="851" s="1"/>
  <c r="L129" i="851"/>
  <c r="L114" i="851"/>
  <c r="L113" i="851"/>
  <c r="G125" i="851"/>
  <c r="G126" i="851" s="1"/>
  <c r="G128" i="851" s="1"/>
  <c r="F113" i="851"/>
  <c r="F116" i="851" s="1"/>
  <c r="F118" i="851" s="1"/>
  <c r="P123" i="851"/>
  <c r="R114" i="851"/>
  <c r="R129" i="851"/>
  <c r="R113" i="851"/>
  <c r="O116" i="851"/>
  <c r="O118" i="851" s="1"/>
  <c r="J114" i="851"/>
  <c r="J129" i="851"/>
  <c r="J113" i="851"/>
  <c r="AP125" i="851"/>
  <c r="AP126" i="851" s="1"/>
  <c r="AP128" i="851" s="1"/>
  <c r="Q129" i="851"/>
  <c r="Q114" i="851"/>
  <c r="Q113" i="851"/>
  <c r="Q116" i="851" s="1"/>
  <c r="Q118" i="851" s="1"/>
  <c r="AB125" i="851"/>
  <c r="AB126" i="851" s="1"/>
  <c r="AB128" i="851" s="1"/>
  <c r="AQ125" i="851"/>
  <c r="AQ126" i="851" s="1"/>
  <c r="AQ128" i="851" s="1"/>
  <c r="D132" i="851"/>
  <c r="H114" i="851"/>
  <c r="H116" i="851" s="1"/>
  <c r="H118" i="851" s="1"/>
  <c r="S123" i="851"/>
  <c r="F123" i="851"/>
  <c r="H123" i="851"/>
  <c r="AG128" i="851"/>
  <c r="AG125" i="851"/>
  <c r="AG126" i="851" s="1"/>
  <c r="AA116" i="851"/>
  <c r="AA118" i="851" s="1"/>
  <c r="AI116" i="851"/>
  <c r="AI118" i="851" s="1"/>
  <c r="AE116" i="851"/>
  <c r="AE118" i="851" s="1"/>
  <c r="AB125" i="850"/>
  <c r="AB126" i="850" s="1"/>
  <c r="AB128" i="850" s="1"/>
  <c r="AJ125" i="850"/>
  <c r="AJ126" i="850" s="1"/>
  <c r="AJ128" i="850" s="1"/>
  <c r="T125" i="850"/>
  <c r="T126" i="850" s="1"/>
  <c r="T128" i="850" s="1"/>
  <c r="N114" i="850"/>
  <c r="N129" i="850"/>
  <c r="N113" i="850"/>
  <c r="P125" i="850"/>
  <c r="P126" i="850" s="1"/>
  <c r="P128" i="850" s="1"/>
  <c r="H129" i="850"/>
  <c r="H114" i="850"/>
  <c r="H113" i="850"/>
  <c r="X125" i="850"/>
  <c r="X126" i="850" s="1"/>
  <c r="X128" i="850" s="1"/>
  <c r="J114" i="850"/>
  <c r="J129" i="850"/>
  <c r="J113" i="850"/>
  <c r="AF125" i="850"/>
  <c r="AF126" i="850" s="1"/>
  <c r="AF128" i="850" s="1"/>
  <c r="K129" i="850"/>
  <c r="K114" i="850"/>
  <c r="K113" i="850"/>
  <c r="K116" i="850" s="1"/>
  <c r="K118" i="850" s="1"/>
  <c r="AD125" i="850"/>
  <c r="AD126" i="850" s="1"/>
  <c r="AD128" i="850" s="1"/>
  <c r="G129" i="850"/>
  <c r="G114" i="850"/>
  <c r="G113" i="850"/>
  <c r="AO125" i="850"/>
  <c r="AO126" i="850" s="1"/>
  <c r="AO128" i="850" s="1"/>
  <c r="AN125" i="850"/>
  <c r="AN126" i="850" s="1"/>
  <c r="AN128" i="850" s="1"/>
  <c r="O129" i="850"/>
  <c r="O114" i="850"/>
  <c r="O113" i="850"/>
  <c r="Y125" i="850"/>
  <c r="Y126" i="850" s="1"/>
  <c r="Y128" i="850" s="1"/>
  <c r="J123" i="850"/>
  <c r="R123" i="850"/>
  <c r="H123" i="850"/>
  <c r="L123" i="850"/>
  <c r="I129" i="850"/>
  <c r="I114" i="850"/>
  <c r="I113" i="850"/>
  <c r="R114" i="850"/>
  <c r="R129" i="850"/>
  <c r="R113" i="850"/>
  <c r="R116" i="850" s="1"/>
  <c r="R118" i="850" s="1"/>
  <c r="E129" i="850"/>
  <c r="E114" i="850"/>
  <c r="E113" i="850"/>
  <c r="S129" i="850"/>
  <c r="S114" i="850"/>
  <c r="S113" i="850"/>
  <c r="AC125" i="850"/>
  <c r="AC126" i="850" s="1"/>
  <c r="AC128" i="850" s="1"/>
  <c r="W125" i="850"/>
  <c r="W126" i="850" s="1"/>
  <c r="W128" i="850" s="1"/>
  <c r="M129" i="850"/>
  <c r="M114" i="850"/>
  <c r="M113" i="850"/>
  <c r="AK125" i="850"/>
  <c r="AK126" i="850" s="1"/>
  <c r="AK128" i="850" s="1"/>
  <c r="L129" i="850"/>
  <c r="L114" i="850"/>
  <c r="L113" i="850"/>
  <c r="Q129" i="850"/>
  <c r="Q114" i="850"/>
  <c r="Q113" i="850"/>
  <c r="AE125" i="850"/>
  <c r="AE126" i="850" s="1"/>
  <c r="AE128" i="850" s="1"/>
  <c r="AL125" i="850"/>
  <c r="AL126" i="850" s="1"/>
  <c r="AL128" i="850" s="1"/>
  <c r="F114" i="850"/>
  <c r="F129" i="850"/>
  <c r="F113" i="850"/>
  <c r="N123" i="850"/>
  <c r="F123" i="850"/>
  <c r="AG116" i="850"/>
  <c r="AG118" i="850" s="1"/>
  <c r="AQ125" i="849"/>
  <c r="AQ126" i="849" s="1"/>
  <c r="AQ128" i="849" s="1"/>
  <c r="AP125" i="849"/>
  <c r="AP126" i="849" s="1"/>
  <c r="AP128" i="849" s="1"/>
  <c r="AI125" i="849"/>
  <c r="AI126" i="849" s="1"/>
  <c r="AI128" i="849" s="1"/>
  <c r="V114" i="849"/>
  <c r="V113" i="849"/>
  <c r="S129" i="849"/>
  <c r="S114" i="849"/>
  <c r="S113" i="849"/>
  <c r="AJ125" i="849"/>
  <c r="AJ126" i="849" s="1"/>
  <c r="AJ128" i="849" s="1"/>
  <c r="N114" i="849"/>
  <c r="N129" i="849"/>
  <c r="N113" i="849"/>
  <c r="K129" i="849"/>
  <c r="K114" i="849"/>
  <c r="K113" i="849"/>
  <c r="F114" i="849"/>
  <c r="F129" i="849"/>
  <c r="F113" i="849"/>
  <c r="E129" i="849"/>
  <c r="E114" i="849"/>
  <c r="E113" i="849"/>
  <c r="AL125" i="849"/>
  <c r="AL126" i="849" s="1"/>
  <c r="AL128" i="849" s="1"/>
  <c r="AH114" i="849"/>
  <c r="AH113" i="849"/>
  <c r="I116" i="849"/>
  <c r="I118" i="849" s="1"/>
  <c r="X125" i="849"/>
  <c r="X126" i="849" s="1"/>
  <c r="X128" i="849" s="1"/>
  <c r="AE114" i="849"/>
  <c r="AE113" i="849"/>
  <c r="AC116" i="849"/>
  <c r="AC118" i="849" s="1"/>
  <c r="AR116" i="849"/>
  <c r="AR118" i="849" s="1"/>
  <c r="Z114" i="849"/>
  <c r="Z113" i="849"/>
  <c r="Z123" i="849"/>
  <c r="R123" i="849"/>
  <c r="F123" i="849"/>
  <c r="P123" i="849"/>
  <c r="K123" i="849"/>
  <c r="AA123" i="849"/>
  <c r="W114" i="849"/>
  <c r="W113" i="849"/>
  <c r="R129" i="849"/>
  <c r="R114" i="849"/>
  <c r="R113" i="849"/>
  <c r="O129" i="849"/>
  <c r="O114" i="849"/>
  <c r="O113" i="849"/>
  <c r="U114" i="849"/>
  <c r="U113" i="849"/>
  <c r="AF125" i="849"/>
  <c r="AF126" i="849" s="1"/>
  <c r="J129" i="849"/>
  <c r="J114" i="849"/>
  <c r="J113" i="849"/>
  <c r="H125" i="849"/>
  <c r="H126" i="849" s="1"/>
  <c r="H128" i="849" s="1"/>
  <c r="AH123" i="849"/>
  <c r="G129" i="849"/>
  <c r="G114" i="849"/>
  <c r="G113" i="849"/>
  <c r="M116" i="849"/>
  <c r="M118" i="849" s="1"/>
  <c r="AD114" i="849"/>
  <c r="AD113" i="849"/>
  <c r="AB116" i="849"/>
  <c r="AB118" i="849" s="1"/>
  <c r="Q129" i="849"/>
  <c r="Q113" i="849"/>
  <c r="Q114" i="849"/>
  <c r="AA114" i="849"/>
  <c r="AA113" i="849"/>
  <c r="Y116" i="849"/>
  <c r="Y118" i="849" s="1"/>
  <c r="AN125" i="849"/>
  <c r="AN126" i="849" s="1"/>
  <c r="T123" i="849"/>
  <c r="V123" i="849"/>
  <c r="AF123" i="849"/>
  <c r="S123" i="849"/>
  <c r="AN125" i="848"/>
  <c r="AN126" i="848" s="1"/>
  <c r="AN128" i="848" s="1"/>
  <c r="AO114" i="848"/>
  <c r="AO113" i="848"/>
  <c r="I129" i="848"/>
  <c r="I114" i="848"/>
  <c r="I113" i="848"/>
  <c r="R114" i="848"/>
  <c r="R129" i="848"/>
  <c r="R113" i="848"/>
  <c r="AC116" i="848"/>
  <c r="AC118" i="848" s="1"/>
  <c r="K114" i="848"/>
  <c r="K129" i="848"/>
  <c r="K113" i="848"/>
  <c r="AR125" i="848"/>
  <c r="AR126" i="848" s="1"/>
  <c r="AR128" i="848" s="1"/>
  <c r="AF125" i="848"/>
  <c r="AF126" i="848" s="1"/>
  <c r="AF128" i="848" s="1"/>
  <c r="S123" i="848"/>
  <c r="K123" i="848"/>
  <c r="Q129" i="848"/>
  <c r="Q114" i="848"/>
  <c r="Q113" i="848"/>
  <c r="E114" i="848"/>
  <c r="E116" i="848" s="1"/>
  <c r="E118" i="848" s="1"/>
  <c r="AG114" i="848"/>
  <c r="AG113" i="848"/>
  <c r="AG116" i="848" s="1"/>
  <c r="AG118" i="848" s="1"/>
  <c r="U114" i="848"/>
  <c r="U116" i="848" s="1"/>
  <c r="U118" i="848" s="1"/>
  <c r="O114" i="848"/>
  <c r="O129" i="848"/>
  <c r="O113" i="848"/>
  <c r="O116" i="848" s="1"/>
  <c r="O118" i="848" s="1"/>
  <c r="N116" i="848"/>
  <c r="N118" i="848" s="1"/>
  <c r="Y113" i="848"/>
  <c r="Y114" i="848"/>
  <c r="J114" i="848"/>
  <c r="J129" i="848"/>
  <c r="J113" i="848"/>
  <c r="G114" i="848"/>
  <c r="G129" i="848"/>
  <c r="G113" i="848"/>
  <c r="AD125" i="848"/>
  <c r="AD126" i="848" s="1"/>
  <c r="AD128" i="848" s="1"/>
  <c r="F123" i="848"/>
  <c r="T125" i="848"/>
  <c r="T126" i="848" s="1"/>
  <c r="T128" i="848" s="1"/>
  <c r="AQ125" i="848"/>
  <c r="AQ126" i="848" s="1"/>
  <c r="AQ128" i="848" s="1"/>
  <c r="AI128" i="848"/>
  <c r="AI125" i="848"/>
  <c r="AI126" i="848" s="1"/>
  <c r="F116" i="848"/>
  <c r="F118" i="848" s="1"/>
  <c r="S114" i="848"/>
  <c r="S129" i="848"/>
  <c r="S113" i="848"/>
  <c r="L129" i="848"/>
  <c r="L114" i="848"/>
  <c r="L113" i="848"/>
  <c r="H116" i="848"/>
  <c r="H118" i="848" s="1"/>
  <c r="M129" i="848"/>
  <c r="M114" i="848"/>
  <c r="M113" i="848"/>
  <c r="R123" i="848"/>
  <c r="L123" i="848"/>
  <c r="W125" i="847"/>
  <c r="W126" i="847" s="1"/>
  <c r="W128" i="847" s="1"/>
  <c r="Y125" i="847"/>
  <c r="Y126" i="847" s="1"/>
  <c r="Y128" i="847" s="1"/>
  <c r="AG125" i="847"/>
  <c r="AG126" i="847" s="1"/>
  <c r="AG128" i="847" s="1"/>
  <c r="AO125" i="847"/>
  <c r="AO126" i="847" s="1"/>
  <c r="AO128" i="847" s="1"/>
  <c r="AH114" i="847"/>
  <c r="AH113" i="847"/>
  <c r="AR125" i="847"/>
  <c r="AR126" i="847" s="1"/>
  <c r="AR128" i="847" s="1"/>
  <c r="P116" i="847"/>
  <c r="P118" i="847" s="1"/>
  <c r="V114" i="847"/>
  <c r="V113" i="847"/>
  <c r="AB125" i="847"/>
  <c r="AB126" i="847" s="1"/>
  <c r="AM125" i="847"/>
  <c r="AM126" i="847" s="1"/>
  <c r="AM128" i="847" s="1"/>
  <c r="J118" i="847"/>
  <c r="E129" i="847"/>
  <c r="E114" i="847"/>
  <c r="E113" i="847"/>
  <c r="AD114" i="847"/>
  <c r="AD113" i="847"/>
  <c r="AL114" i="847"/>
  <c r="AL113" i="847"/>
  <c r="Q116" i="847"/>
  <c r="Q118" i="847" s="1"/>
  <c r="U125" i="847"/>
  <c r="U126" i="847" s="1"/>
  <c r="U128" i="847" s="1"/>
  <c r="AJ116" i="847"/>
  <c r="AJ118" i="847" s="1"/>
  <c r="AN116" i="847"/>
  <c r="AN118" i="847" s="1"/>
  <c r="J123" i="847"/>
  <c r="H123" i="847"/>
  <c r="K123" i="847"/>
  <c r="X116" i="847"/>
  <c r="X118" i="847" s="1"/>
  <c r="H129" i="847"/>
  <c r="H114" i="847"/>
  <c r="H113" i="847"/>
  <c r="AC125" i="847"/>
  <c r="AC126" i="847" s="1"/>
  <c r="AC128" i="847" s="1"/>
  <c r="Z114" i="847"/>
  <c r="Z113" i="847"/>
  <c r="I129" i="847"/>
  <c r="I114" i="847"/>
  <c r="I113" i="847"/>
  <c r="K129" i="847"/>
  <c r="K114" i="847"/>
  <c r="K113" i="847"/>
  <c r="L114" i="847"/>
  <c r="L129" i="847"/>
  <c r="L113" i="847"/>
  <c r="N125" i="847"/>
  <c r="N126" i="847" s="1"/>
  <c r="R114" i="847"/>
  <c r="R113" i="847"/>
  <c r="R116" i="847" s="1"/>
  <c r="R118" i="847" s="1"/>
  <c r="AI116" i="847"/>
  <c r="AI118" i="847" s="1"/>
  <c r="AA125" i="847"/>
  <c r="AA126" i="847" s="1"/>
  <c r="AP114" i="847"/>
  <c r="AP113" i="847"/>
  <c r="O129" i="847"/>
  <c r="O114" i="847"/>
  <c r="O113" i="847"/>
  <c r="O116" i="847" s="1"/>
  <c r="O118" i="847" s="1"/>
  <c r="M129" i="847"/>
  <c r="M114" i="847"/>
  <c r="M113" i="847"/>
  <c r="N123" i="847"/>
  <c r="I123" i="847"/>
  <c r="T116" i="847"/>
  <c r="T118" i="847" s="1"/>
  <c r="AN125" i="846"/>
  <c r="AN126" i="846" s="1"/>
  <c r="AN128" i="846" s="1"/>
  <c r="AF125" i="846"/>
  <c r="AF126" i="846" s="1"/>
  <c r="AF128" i="846" s="1"/>
  <c r="X125" i="846"/>
  <c r="X126" i="846" s="1"/>
  <c r="X128" i="846" s="1"/>
  <c r="AL125" i="846"/>
  <c r="AL126" i="846" s="1"/>
  <c r="AL128" i="846" s="1"/>
  <c r="U125" i="846"/>
  <c r="U126" i="846" s="1"/>
  <c r="U128" i="846" s="1"/>
  <c r="R116" i="846"/>
  <c r="R118" i="846" s="1"/>
  <c r="AH125" i="846"/>
  <c r="AH126" i="846" s="1"/>
  <c r="AH128" i="846" s="1"/>
  <c r="AQ113" i="846"/>
  <c r="AQ116" i="846" s="1"/>
  <c r="AQ118" i="846" s="1"/>
  <c r="N123" i="846"/>
  <c r="AJ125" i="846"/>
  <c r="AJ126" i="846" s="1"/>
  <c r="AJ128" i="846" s="1"/>
  <c r="AK125" i="846"/>
  <c r="AK126" i="846" s="1"/>
  <c r="AK128" i="846" s="1"/>
  <c r="AP116" i="846"/>
  <c r="AP118" i="846" s="1"/>
  <c r="AI114" i="846"/>
  <c r="AI116" i="846" s="1"/>
  <c r="AI118" i="846" s="1"/>
  <c r="J129" i="846"/>
  <c r="J114" i="846"/>
  <c r="J113" i="846"/>
  <c r="J116" i="846" s="1"/>
  <c r="J118" i="846" s="1"/>
  <c r="W114" i="846"/>
  <c r="W113" i="846"/>
  <c r="AO125" i="846"/>
  <c r="AO126" i="846" s="1"/>
  <c r="AO128" i="846" s="1"/>
  <c r="M129" i="846"/>
  <c r="M114" i="846"/>
  <c r="M113" i="846"/>
  <c r="AE114" i="846"/>
  <c r="AE113" i="846"/>
  <c r="E129" i="846"/>
  <c r="E114" i="846"/>
  <c r="E113" i="846"/>
  <c r="F114" i="846"/>
  <c r="F129" i="846"/>
  <c r="F113" i="846"/>
  <c r="Y125" i="846"/>
  <c r="Y126" i="846" s="1"/>
  <c r="Y128" i="846" s="1"/>
  <c r="AM114" i="846"/>
  <c r="AM113" i="846"/>
  <c r="P129" i="846"/>
  <c r="P114" i="846"/>
  <c r="P113" i="846"/>
  <c r="N114" i="846"/>
  <c r="N129" i="846"/>
  <c r="N113" i="846"/>
  <c r="Q129" i="846"/>
  <c r="Q114" i="846"/>
  <c r="Q113" i="846"/>
  <c r="Q116" i="846" s="1"/>
  <c r="Q118" i="846" s="1"/>
  <c r="T125" i="846"/>
  <c r="T126" i="846" s="1"/>
  <c r="T128" i="846" s="1"/>
  <c r="S114" i="846"/>
  <c r="S116" i="846" s="1"/>
  <c r="S118" i="846" s="1"/>
  <c r="I129" i="846"/>
  <c r="I114" i="846"/>
  <c r="I113" i="846"/>
  <c r="I116" i="846" s="1"/>
  <c r="I118" i="846" s="1"/>
  <c r="L129" i="846"/>
  <c r="L114" i="846"/>
  <c r="L113" i="846"/>
  <c r="G116" i="846"/>
  <c r="G118" i="846" s="1"/>
  <c r="AR127" i="845"/>
  <c r="AR128" i="845" s="1"/>
  <c r="AR130" i="845" s="1"/>
  <c r="AA127" i="845"/>
  <c r="AA128" i="845" s="1"/>
  <c r="AA130" i="845" s="1"/>
  <c r="S127" i="845"/>
  <c r="S128" i="845" s="1"/>
  <c r="S130" i="845" s="1"/>
  <c r="AI127" i="845"/>
  <c r="AI128" i="845" s="1"/>
  <c r="AI130" i="845" s="1"/>
  <c r="AQ127" i="845"/>
  <c r="AQ128" i="845" s="1"/>
  <c r="AQ130" i="845" s="1"/>
  <c r="AB127" i="845"/>
  <c r="AB128" i="845" s="1"/>
  <c r="AB130" i="845" s="1"/>
  <c r="AM127" i="845"/>
  <c r="AM128" i="845" s="1"/>
  <c r="AM130" i="845" s="1"/>
  <c r="AN118" i="845"/>
  <c r="AN120" i="845" s="1"/>
  <c r="K116" i="845"/>
  <c r="K131" i="845"/>
  <c r="K115" i="845"/>
  <c r="H118" i="845"/>
  <c r="H120" i="845" s="1"/>
  <c r="J116" i="845"/>
  <c r="J131" i="845"/>
  <c r="J115" i="845"/>
  <c r="G125" i="845"/>
  <c r="L125" i="845"/>
  <c r="U118" i="845"/>
  <c r="U120" i="845" s="1"/>
  <c r="AH118" i="845"/>
  <c r="AH120" i="845" s="1"/>
  <c r="F131" i="845"/>
  <c r="F116" i="845"/>
  <c r="F115" i="845"/>
  <c r="I131" i="845"/>
  <c r="I116" i="845"/>
  <c r="I115" i="845"/>
  <c r="E131" i="845"/>
  <c r="E116" i="845"/>
  <c r="E115" i="845"/>
  <c r="R127" i="845"/>
  <c r="R128" i="845" s="1"/>
  <c r="R130" i="845" s="1"/>
  <c r="AJ127" i="845"/>
  <c r="AJ128" i="845" s="1"/>
  <c r="AJ130" i="845" s="1"/>
  <c r="L127" i="845"/>
  <c r="L128" i="845" s="1"/>
  <c r="X118" i="845"/>
  <c r="X120" i="845" s="1"/>
  <c r="G116" i="845"/>
  <c r="G118" i="845" s="1"/>
  <c r="G120" i="845" s="1"/>
  <c r="M131" i="845"/>
  <c r="M116" i="845"/>
  <c r="M115" i="845"/>
  <c r="N131" i="845"/>
  <c r="N116" i="845"/>
  <c r="N115" i="845"/>
  <c r="N118" i="845" s="1"/>
  <c r="N120" i="845" s="1"/>
  <c r="W127" i="845"/>
  <c r="W128" i="845" s="1"/>
  <c r="W130" i="845" s="1"/>
  <c r="O116" i="845"/>
  <c r="O118" i="845" s="1"/>
  <c r="O120" i="845" s="1"/>
  <c r="I125" i="845"/>
  <c r="P118" i="845"/>
  <c r="P120" i="845" s="1"/>
  <c r="Z118" i="845"/>
  <c r="Z120" i="845" s="1"/>
  <c r="K125" i="902" l="1"/>
  <c r="K126" i="902" s="1"/>
  <c r="K128" i="902" s="1"/>
  <c r="G125" i="902"/>
  <c r="G126" i="902" s="1"/>
  <c r="G128" i="902" s="1"/>
  <c r="I125" i="902"/>
  <c r="I126" i="902" s="1"/>
  <c r="I128" i="902" s="1"/>
  <c r="L125" i="902"/>
  <c r="L126" i="902" s="1"/>
  <c r="L128" i="902" s="1"/>
  <c r="H125" i="902"/>
  <c r="H126" i="902" s="1"/>
  <c r="H128" i="902" s="1"/>
  <c r="F125" i="902"/>
  <c r="F126" i="902" s="1"/>
  <c r="F128" i="902" s="1"/>
  <c r="E125" i="902"/>
  <c r="E126" i="902" s="1"/>
  <c r="E128" i="902" s="1"/>
  <c r="O125" i="902"/>
  <c r="O126" i="902" s="1"/>
  <c r="O128" i="902" s="1"/>
  <c r="Q125" i="880"/>
  <c r="Q126" i="880" s="1"/>
  <c r="Q128" i="880" s="1"/>
  <c r="R125" i="893"/>
  <c r="R126" i="893" s="1"/>
  <c r="R128" i="893" s="1"/>
  <c r="Z125" i="868"/>
  <c r="Z126" i="868" s="1"/>
  <c r="Z128" i="868"/>
  <c r="AC128" i="884"/>
  <c r="AC125" i="884"/>
  <c r="AC126" i="884" s="1"/>
  <c r="N128" i="879"/>
  <c r="N128" i="892"/>
  <c r="N128" i="851"/>
  <c r="AO116" i="860"/>
  <c r="AO118" i="860" s="1"/>
  <c r="AO125" i="860" s="1"/>
  <c r="AO126" i="860" s="1"/>
  <c r="AO128" i="860" s="1"/>
  <c r="M128" i="865"/>
  <c r="O128" i="871"/>
  <c r="L116" i="847"/>
  <c r="L118" i="847" s="1"/>
  <c r="AH116" i="847"/>
  <c r="AH118" i="847" s="1"/>
  <c r="AH125" i="847" s="1"/>
  <c r="AH126" i="847" s="1"/>
  <c r="AH128" i="847" s="1"/>
  <c r="AA116" i="849"/>
  <c r="AA118" i="849" s="1"/>
  <c r="S116" i="850"/>
  <c r="S118" i="850" s="1"/>
  <c r="R116" i="852"/>
  <c r="R118" i="852" s="1"/>
  <c r="H116" i="856"/>
  <c r="H118" i="856" s="1"/>
  <c r="H125" i="856" s="1"/>
  <c r="H126" i="856" s="1"/>
  <c r="H128" i="856" s="1"/>
  <c r="L116" i="857"/>
  <c r="L118" i="857" s="1"/>
  <c r="L125" i="857" s="1"/>
  <c r="L126" i="857" s="1"/>
  <c r="L128" i="857" s="1"/>
  <c r="O128" i="863"/>
  <c r="AI128" i="863"/>
  <c r="D132" i="868"/>
  <c r="L116" i="868"/>
  <c r="L118" i="868" s="1"/>
  <c r="L116" i="872"/>
  <c r="L118" i="872" s="1"/>
  <c r="H116" i="872"/>
  <c r="H118" i="872" s="1"/>
  <c r="K116" i="873"/>
  <c r="K118" i="873" s="1"/>
  <c r="K125" i="873" s="1"/>
  <c r="K126" i="873" s="1"/>
  <c r="K128" i="873" s="1"/>
  <c r="N116" i="877"/>
  <c r="N118" i="877" s="1"/>
  <c r="N125" i="877" s="1"/>
  <c r="N126" i="877" s="1"/>
  <c r="N128" i="877" s="1"/>
  <c r="H116" i="879"/>
  <c r="H118" i="879" s="1"/>
  <c r="AK116" i="880"/>
  <c r="AK118" i="880" s="1"/>
  <c r="I116" i="880"/>
  <c r="I118" i="880" s="1"/>
  <c r="I125" i="880" s="1"/>
  <c r="I126" i="880" s="1"/>
  <c r="I128" i="880" s="1"/>
  <c r="P116" i="881"/>
  <c r="P118" i="881" s="1"/>
  <c r="P125" i="881" s="1"/>
  <c r="P126" i="881" s="1"/>
  <c r="P128" i="881" s="1"/>
  <c r="N116" i="884"/>
  <c r="N118" i="884" s="1"/>
  <c r="AJ125" i="884"/>
  <c r="AJ126" i="884" s="1"/>
  <c r="AJ128" i="884" s="1"/>
  <c r="N116" i="885"/>
  <c r="N118" i="885" s="1"/>
  <c r="N125" i="885" s="1"/>
  <c r="N126" i="885" s="1"/>
  <c r="N128" i="885" s="1"/>
  <c r="AC125" i="887"/>
  <c r="AC126" i="887" s="1"/>
  <c r="AC128" i="887" s="1"/>
  <c r="S116" i="890"/>
  <c r="S118" i="890" s="1"/>
  <c r="P116" i="890"/>
  <c r="P118" i="890" s="1"/>
  <c r="AF128" i="890"/>
  <c r="O116" i="891"/>
  <c r="O118" i="891" s="1"/>
  <c r="O116" i="892"/>
  <c r="O118" i="892" s="1"/>
  <c r="AM116" i="892"/>
  <c r="AM118" i="892" s="1"/>
  <c r="L116" i="894"/>
  <c r="L118" i="894" s="1"/>
  <c r="L125" i="894" s="1"/>
  <c r="L126" i="894" s="1"/>
  <c r="L128" i="894" s="1"/>
  <c r="I116" i="897"/>
  <c r="I118" i="897" s="1"/>
  <c r="E116" i="899"/>
  <c r="E118" i="899" s="1"/>
  <c r="AB128" i="847"/>
  <c r="AC128" i="851"/>
  <c r="AE128" i="863"/>
  <c r="AJ128" i="865"/>
  <c r="AB116" i="865"/>
  <c r="AB118" i="865" s="1"/>
  <c r="AB125" i="865" s="1"/>
  <c r="AB126" i="865" s="1"/>
  <c r="AB128" i="865" s="1"/>
  <c r="O128" i="868"/>
  <c r="E128" i="868"/>
  <c r="S128" i="876"/>
  <c r="AA116" i="880"/>
  <c r="AA118" i="880" s="1"/>
  <c r="AA125" i="880" s="1"/>
  <c r="AA126" i="880" s="1"/>
  <c r="O128" i="880"/>
  <c r="J128" i="881"/>
  <c r="N128" i="881"/>
  <c r="AO116" i="897"/>
  <c r="AO118" i="897" s="1"/>
  <c r="AO125" i="897" s="1"/>
  <c r="AO126" i="897" s="1"/>
  <c r="AO128" i="897" s="1"/>
  <c r="AP128" i="873"/>
  <c r="P128" i="851"/>
  <c r="E128" i="880"/>
  <c r="O128" i="881"/>
  <c r="Y116" i="848"/>
  <c r="Y118" i="848" s="1"/>
  <c r="J116" i="851"/>
  <c r="J118" i="851" s="1"/>
  <c r="R116" i="851"/>
  <c r="R118" i="851" s="1"/>
  <c r="P116" i="859"/>
  <c r="P118" i="859" s="1"/>
  <c r="N128" i="860"/>
  <c r="E128" i="860"/>
  <c r="E128" i="863"/>
  <c r="F116" i="865"/>
  <c r="F118" i="865" s="1"/>
  <c r="P128" i="865"/>
  <c r="M128" i="878"/>
  <c r="E116" i="881"/>
  <c r="E118" i="881" s="1"/>
  <c r="M116" i="883"/>
  <c r="M118" i="883" s="1"/>
  <c r="M116" i="884"/>
  <c r="M118" i="884" s="1"/>
  <c r="M125" i="884" s="1"/>
  <c r="M126" i="884" s="1"/>
  <c r="M128" i="884" s="1"/>
  <c r="AM116" i="885"/>
  <c r="AM118" i="885" s="1"/>
  <c r="L116" i="885"/>
  <c r="L118" i="885" s="1"/>
  <c r="O116" i="888"/>
  <c r="O118" i="888" s="1"/>
  <c r="O125" i="888" s="1"/>
  <c r="O126" i="888" s="1"/>
  <c r="O128" i="888" s="1"/>
  <c r="N116" i="891"/>
  <c r="N118" i="891" s="1"/>
  <c r="N125" i="891" s="1"/>
  <c r="N126" i="891" s="1"/>
  <c r="N128" i="891" s="1"/>
  <c r="AA116" i="892"/>
  <c r="AA118" i="892" s="1"/>
  <c r="AQ116" i="892"/>
  <c r="AQ118" i="892" s="1"/>
  <c r="I128" i="895"/>
  <c r="AD125" i="897"/>
  <c r="AD126" i="897" s="1"/>
  <c r="AD128" i="897" s="1"/>
  <c r="G116" i="899"/>
  <c r="G118" i="899" s="1"/>
  <c r="AE116" i="899"/>
  <c r="AE118" i="899" s="1"/>
  <c r="I128" i="900"/>
  <c r="F128" i="901"/>
  <c r="AO128" i="849"/>
  <c r="AJ128" i="848"/>
  <c r="T116" i="871"/>
  <c r="T118" i="871" s="1"/>
  <c r="AG128" i="876"/>
  <c r="L116" i="884"/>
  <c r="L118" i="884" s="1"/>
  <c r="L125" i="884" s="1"/>
  <c r="L126" i="884" s="1"/>
  <c r="L128" i="884" s="1"/>
  <c r="S125" i="868"/>
  <c r="S126" i="868" s="1"/>
  <c r="S128" i="868" s="1"/>
  <c r="J128" i="901"/>
  <c r="D132" i="901"/>
  <c r="R128" i="901"/>
  <c r="AK125" i="901"/>
  <c r="AK126" i="901" s="1"/>
  <c r="AK128" i="901" s="1"/>
  <c r="L116" i="901"/>
  <c r="L118" i="901" s="1"/>
  <c r="Y125" i="900"/>
  <c r="Y126" i="900" s="1"/>
  <c r="Y128" i="900"/>
  <c r="P128" i="900"/>
  <c r="K116" i="900"/>
  <c r="K118" i="900" s="1"/>
  <c r="K125" i="900" s="1"/>
  <c r="K126" i="900" s="1"/>
  <c r="K128" i="900" s="1"/>
  <c r="F116" i="900"/>
  <c r="F118" i="900" s="1"/>
  <c r="L128" i="899"/>
  <c r="AJ116" i="899"/>
  <c r="AJ118" i="899" s="1"/>
  <c r="Q116" i="899"/>
  <c r="Q118" i="899" s="1"/>
  <c r="Q125" i="899" s="1"/>
  <c r="Q126" i="899" s="1"/>
  <c r="Q128" i="899" s="1"/>
  <c r="AG125" i="897"/>
  <c r="AG126" i="897" s="1"/>
  <c r="AG128" i="897"/>
  <c r="K128" i="897"/>
  <c r="D132" i="897"/>
  <c r="G125" i="896"/>
  <c r="G126" i="896" s="1"/>
  <c r="G128" i="896" s="1"/>
  <c r="AL125" i="896"/>
  <c r="AL126" i="896" s="1"/>
  <c r="AL128" i="896" s="1"/>
  <c r="Z116" i="896"/>
  <c r="Z118" i="896" s="1"/>
  <c r="H116" i="895"/>
  <c r="H118" i="895" s="1"/>
  <c r="AC125" i="895"/>
  <c r="AC126" i="895" s="1"/>
  <c r="AC128" i="895" s="1"/>
  <c r="F116" i="895"/>
  <c r="F118" i="895" s="1"/>
  <c r="S125" i="894"/>
  <c r="S126" i="894" s="1"/>
  <c r="S128" i="894" s="1"/>
  <c r="AH125" i="893"/>
  <c r="AH126" i="893" s="1"/>
  <c r="AH128" i="893" s="1"/>
  <c r="H116" i="893"/>
  <c r="H118" i="893" s="1"/>
  <c r="AI125" i="892"/>
  <c r="AI126" i="892" s="1"/>
  <c r="AI128" i="892"/>
  <c r="F116" i="892"/>
  <c r="F118" i="892" s="1"/>
  <c r="AR125" i="891"/>
  <c r="AR126" i="891" s="1"/>
  <c r="AR128" i="891" s="1"/>
  <c r="AJ125" i="891"/>
  <c r="AJ126" i="891" s="1"/>
  <c r="AJ128" i="891" s="1"/>
  <c r="K116" i="891"/>
  <c r="K118" i="891" s="1"/>
  <c r="H116" i="891"/>
  <c r="H118" i="891" s="1"/>
  <c r="G128" i="891"/>
  <c r="D132" i="890"/>
  <c r="N128" i="890"/>
  <c r="E116" i="890"/>
  <c r="E118" i="890" s="1"/>
  <c r="E125" i="890" s="1"/>
  <c r="E126" i="890" s="1"/>
  <c r="E128" i="890" s="1"/>
  <c r="AI116" i="890"/>
  <c r="AI118" i="890" s="1"/>
  <c r="AI125" i="890" s="1"/>
  <c r="AI126" i="890" s="1"/>
  <c r="AI128" i="890" s="1"/>
  <c r="AH116" i="890"/>
  <c r="AH118" i="890" s="1"/>
  <c r="V125" i="889"/>
  <c r="V126" i="889" s="1"/>
  <c r="V128" i="889" s="1"/>
  <c r="AA125" i="889"/>
  <c r="AA126" i="889" s="1"/>
  <c r="AA128" i="889"/>
  <c r="E116" i="889"/>
  <c r="E118" i="889" s="1"/>
  <c r="AN116" i="889"/>
  <c r="AN118" i="889" s="1"/>
  <c r="AN128" i="889" s="1"/>
  <c r="W116" i="889"/>
  <c r="W118" i="889" s="1"/>
  <c r="W125" i="889" s="1"/>
  <c r="W126" i="889" s="1"/>
  <c r="W128" i="889" s="1"/>
  <c r="AJ116" i="889"/>
  <c r="AJ118" i="889" s="1"/>
  <c r="AJ125" i="889" s="1"/>
  <c r="AJ126" i="889" s="1"/>
  <c r="AK125" i="888"/>
  <c r="AK126" i="888" s="1"/>
  <c r="AK128" i="888"/>
  <c r="E116" i="888"/>
  <c r="E118" i="888" s="1"/>
  <c r="P116" i="888"/>
  <c r="P118" i="888" s="1"/>
  <c r="AE116" i="888"/>
  <c r="AE118" i="888" s="1"/>
  <c r="AE125" i="888" s="1"/>
  <c r="AE126" i="888" s="1"/>
  <c r="AE128" i="888" s="1"/>
  <c r="AQ116" i="888"/>
  <c r="AQ118" i="888" s="1"/>
  <c r="D132" i="887"/>
  <c r="K116" i="887"/>
  <c r="K118" i="887" s="1"/>
  <c r="N128" i="887"/>
  <c r="F116" i="887"/>
  <c r="F118" i="887" s="1"/>
  <c r="F125" i="887" s="1"/>
  <c r="F126" i="887" s="1"/>
  <c r="F128" i="887" s="1"/>
  <c r="U128" i="887"/>
  <c r="P116" i="887"/>
  <c r="P118" i="887" s="1"/>
  <c r="AD125" i="887"/>
  <c r="AD126" i="887" s="1"/>
  <c r="AD128" i="887"/>
  <c r="K128" i="885"/>
  <c r="AE125" i="885"/>
  <c r="AE126" i="885" s="1"/>
  <c r="AE128" i="885" s="1"/>
  <c r="M128" i="885"/>
  <c r="E116" i="885"/>
  <c r="E118" i="885" s="1"/>
  <c r="E125" i="885" s="1"/>
  <c r="E126" i="885" s="1"/>
  <c r="E128" i="885" s="1"/>
  <c r="G116" i="884"/>
  <c r="G118" i="884" s="1"/>
  <c r="AH128" i="884"/>
  <c r="F116" i="884"/>
  <c r="F118" i="884" s="1"/>
  <c r="F125" i="884" s="1"/>
  <c r="F126" i="884" s="1"/>
  <c r="I116" i="884"/>
  <c r="I118" i="884" s="1"/>
  <c r="AH125" i="883"/>
  <c r="AH126" i="883" s="1"/>
  <c r="AH128" i="883" s="1"/>
  <c r="H116" i="882"/>
  <c r="H118" i="882" s="1"/>
  <c r="D132" i="880"/>
  <c r="Y116" i="880"/>
  <c r="Y118" i="880" s="1"/>
  <c r="Y125" i="880" s="1"/>
  <c r="Y126" i="880" s="1"/>
  <c r="Y128" i="880" s="1"/>
  <c r="AA128" i="880"/>
  <c r="AC116" i="880"/>
  <c r="AC118" i="880" s="1"/>
  <c r="AG116" i="880"/>
  <c r="AG118" i="880" s="1"/>
  <c r="AG125" i="880" s="1"/>
  <c r="AG126" i="880" s="1"/>
  <c r="AG128" i="880" s="1"/>
  <c r="AQ116" i="880"/>
  <c r="AQ118" i="880" s="1"/>
  <c r="AO125" i="879"/>
  <c r="AO126" i="879" s="1"/>
  <c r="AO128" i="879" s="1"/>
  <c r="Q128" i="879"/>
  <c r="L116" i="879"/>
  <c r="L118" i="879" s="1"/>
  <c r="L125" i="879" s="1"/>
  <c r="L126" i="879" s="1"/>
  <c r="L128" i="879" s="1"/>
  <c r="K128" i="879"/>
  <c r="AR116" i="879"/>
  <c r="AR118" i="879" s="1"/>
  <c r="AR125" i="879" s="1"/>
  <c r="AR126" i="879" s="1"/>
  <c r="AR128" i="879" s="1"/>
  <c r="T125" i="878"/>
  <c r="T126" i="878" s="1"/>
  <c r="T128" i="878" s="1"/>
  <c r="AQ125" i="878"/>
  <c r="AQ126" i="878" s="1"/>
  <c r="AQ128" i="878" s="1"/>
  <c r="E116" i="878"/>
  <c r="E118" i="878" s="1"/>
  <c r="E125" i="878" s="1"/>
  <c r="E126" i="878" s="1"/>
  <c r="E128" i="878" s="1"/>
  <c r="O128" i="877"/>
  <c r="G116" i="876"/>
  <c r="G118" i="876" s="1"/>
  <c r="Q125" i="876"/>
  <c r="Q126" i="876" s="1"/>
  <c r="Q128" i="876" s="1"/>
  <c r="D132" i="876"/>
  <c r="AP116" i="876"/>
  <c r="AP118" i="876" s="1"/>
  <c r="J128" i="873"/>
  <c r="I116" i="873"/>
  <c r="I118" i="873" s="1"/>
  <c r="I125" i="873" s="1"/>
  <c r="I126" i="873" s="1"/>
  <c r="I128" i="873" s="1"/>
  <c r="T125" i="873"/>
  <c r="T126" i="873" s="1"/>
  <c r="T128" i="873" s="1"/>
  <c r="Y116" i="873"/>
  <c r="Y118" i="873" s="1"/>
  <c r="N128" i="873"/>
  <c r="E116" i="872"/>
  <c r="E118" i="872" s="1"/>
  <c r="E125" i="872" s="1"/>
  <c r="E126" i="872" s="1"/>
  <c r="E128" i="872" s="1"/>
  <c r="O116" i="872"/>
  <c r="O118" i="872" s="1"/>
  <c r="O125" i="872" s="1"/>
  <c r="O126" i="872" s="1"/>
  <c r="O128" i="872" s="1"/>
  <c r="AH116" i="872"/>
  <c r="AH118" i="872" s="1"/>
  <c r="AH125" i="872" s="1"/>
  <c r="AH126" i="872" s="1"/>
  <c r="AH128" i="872" s="1"/>
  <c r="T125" i="871"/>
  <c r="T126" i="871" s="1"/>
  <c r="T128" i="871" s="1"/>
  <c r="AP116" i="871"/>
  <c r="AP118" i="871" s="1"/>
  <c r="P128" i="871"/>
  <c r="J116" i="871"/>
  <c r="J118" i="871" s="1"/>
  <c r="V116" i="871"/>
  <c r="V118" i="871" s="1"/>
  <c r="V125" i="871" s="1"/>
  <c r="V126" i="871" s="1"/>
  <c r="V128" i="871" s="1"/>
  <c r="P116" i="868"/>
  <c r="P118" i="868" s="1"/>
  <c r="Q128" i="868"/>
  <c r="H116" i="868"/>
  <c r="H118" i="868" s="1"/>
  <c r="J116" i="868"/>
  <c r="J118" i="868" s="1"/>
  <c r="J125" i="868" s="1"/>
  <c r="J126" i="868" s="1"/>
  <c r="J128" i="868" s="1"/>
  <c r="D132" i="865"/>
  <c r="X125" i="865"/>
  <c r="X126" i="865" s="1"/>
  <c r="X128" i="865"/>
  <c r="O128" i="865"/>
  <c r="AF125" i="865"/>
  <c r="AF126" i="865" s="1"/>
  <c r="AF128" i="865" s="1"/>
  <c r="AP125" i="864"/>
  <c r="AP126" i="864" s="1"/>
  <c r="AP128" i="864"/>
  <c r="N116" i="864"/>
  <c r="N118" i="864" s="1"/>
  <c r="N125" i="864" s="1"/>
  <c r="N126" i="864" s="1"/>
  <c r="N128" i="864" s="1"/>
  <c r="Z116" i="864"/>
  <c r="Z118" i="864" s="1"/>
  <c r="Z125" i="864" s="1"/>
  <c r="Z126" i="864" s="1"/>
  <c r="Z128" i="864" s="1"/>
  <c r="AJ125" i="864"/>
  <c r="AJ126" i="864" s="1"/>
  <c r="AJ128" i="864"/>
  <c r="H116" i="864"/>
  <c r="H118" i="864" s="1"/>
  <c r="L125" i="863"/>
  <c r="L126" i="863" s="1"/>
  <c r="L128" i="863" s="1"/>
  <c r="F128" i="863"/>
  <c r="D132" i="863"/>
  <c r="G116" i="863"/>
  <c r="G118" i="863" s="1"/>
  <c r="G125" i="863" s="1"/>
  <c r="G126" i="863" s="1"/>
  <c r="G128" i="863" s="1"/>
  <c r="D132" i="860"/>
  <c r="L116" i="860"/>
  <c r="L118" i="860" s="1"/>
  <c r="L125" i="860" s="1"/>
  <c r="L126" i="860" s="1"/>
  <c r="I128" i="860"/>
  <c r="J128" i="860"/>
  <c r="M128" i="860"/>
  <c r="D132" i="859"/>
  <c r="J116" i="859"/>
  <c r="J118" i="859" s="1"/>
  <c r="J125" i="859" s="1"/>
  <c r="J126" i="859" s="1"/>
  <c r="J128" i="859" s="1"/>
  <c r="G128" i="859"/>
  <c r="AD116" i="859"/>
  <c r="AD118" i="859" s="1"/>
  <c r="AD125" i="859" s="1"/>
  <c r="AD126" i="859" s="1"/>
  <c r="AD128" i="859" s="1"/>
  <c r="D132" i="857"/>
  <c r="I116" i="857"/>
  <c r="I118" i="857" s="1"/>
  <c r="K116" i="857"/>
  <c r="K118" i="857" s="1"/>
  <c r="F116" i="857"/>
  <c r="F118" i="857" s="1"/>
  <c r="F125" i="857" s="1"/>
  <c r="F126" i="857" s="1"/>
  <c r="F128" i="857" s="1"/>
  <c r="E116" i="856"/>
  <c r="E118" i="856" s="1"/>
  <c r="E125" i="856" s="1"/>
  <c r="E126" i="856" s="1"/>
  <c r="E128" i="856" s="1"/>
  <c r="O116" i="856"/>
  <c r="O118" i="856" s="1"/>
  <c r="Q116" i="856"/>
  <c r="Q118" i="856" s="1"/>
  <c r="S116" i="856"/>
  <c r="S118" i="856" s="1"/>
  <c r="S125" i="856" s="1"/>
  <c r="S126" i="856" s="1"/>
  <c r="AQ125" i="852"/>
  <c r="AQ126" i="852" s="1"/>
  <c r="AQ128" i="852" s="1"/>
  <c r="AA125" i="852"/>
  <c r="AA126" i="852" s="1"/>
  <c r="AA128" i="852"/>
  <c r="K116" i="852"/>
  <c r="K118" i="852" s="1"/>
  <c r="L116" i="851"/>
  <c r="L118" i="851" s="1"/>
  <c r="X128" i="851"/>
  <c r="AM125" i="850"/>
  <c r="AM126" i="850" s="1"/>
  <c r="AM128" i="850" s="1"/>
  <c r="L116" i="850"/>
  <c r="L118" i="850" s="1"/>
  <c r="O116" i="850"/>
  <c r="O118" i="850" s="1"/>
  <c r="J116" i="850"/>
  <c r="J118" i="850" s="1"/>
  <c r="J125" i="850" s="1"/>
  <c r="J126" i="850" s="1"/>
  <c r="J128" i="850" s="1"/>
  <c r="H116" i="850"/>
  <c r="H118" i="850" s="1"/>
  <c r="T128" i="849"/>
  <c r="D132" i="848"/>
  <c r="V128" i="848"/>
  <c r="V125" i="848"/>
  <c r="V126" i="848" s="1"/>
  <c r="M116" i="848"/>
  <c r="M118" i="848" s="1"/>
  <c r="L116" i="848"/>
  <c r="L118" i="848" s="1"/>
  <c r="L125" i="848" s="1"/>
  <c r="L126" i="848" s="1"/>
  <c r="L128" i="848" s="1"/>
  <c r="AE125" i="848"/>
  <c r="AE126" i="848" s="1"/>
  <c r="AE128" i="848" s="1"/>
  <c r="Z125" i="848"/>
  <c r="Z126" i="848" s="1"/>
  <c r="Z128" i="848"/>
  <c r="F128" i="847"/>
  <c r="N128" i="847"/>
  <c r="F125" i="847"/>
  <c r="F126" i="847" s="1"/>
  <c r="G125" i="847"/>
  <c r="G126" i="847" s="1"/>
  <c r="G128" i="847" s="1"/>
  <c r="AK116" i="847"/>
  <c r="AK118" i="847" s="1"/>
  <c r="I116" i="847"/>
  <c r="I118" i="847" s="1"/>
  <c r="I125" i="847" s="1"/>
  <c r="I126" i="847" s="1"/>
  <c r="I128" i="847" s="1"/>
  <c r="AB125" i="846"/>
  <c r="AB126" i="846" s="1"/>
  <c r="AB128" i="846" s="1"/>
  <c r="P116" i="846"/>
  <c r="P118" i="846" s="1"/>
  <c r="P125" i="846" s="1"/>
  <c r="P126" i="846" s="1"/>
  <c r="P128" i="846" s="1"/>
  <c r="E116" i="846"/>
  <c r="E118" i="846" s="1"/>
  <c r="E125" i="846" s="1"/>
  <c r="E126" i="846" s="1"/>
  <c r="E128" i="846" s="1"/>
  <c r="W116" i="846"/>
  <c r="W118" i="846" s="1"/>
  <c r="AD116" i="846"/>
  <c r="AD118" i="846" s="1"/>
  <c r="AD125" i="846" s="1"/>
  <c r="AD126" i="846" s="1"/>
  <c r="AD128" i="846" s="1"/>
  <c r="M118" i="845"/>
  <c r="M120" i="845" s="1"/>
  <c r="E118" i="845"/>
  <c r="E120" i="845" s="1"/>
  <c r="E127" i="845" s="1"/>
  <c r="E128" i="845" s="1"/>
  <c r="E130" i="845" s="1"/>
  <c r="L130" i="845"/>
  <c r="J118" i="845"/>
  <c r="J120" i="845" s="1"/>
  <c r="J127" i="845" s="1"/>
  <c r="J128" i="845" s="1"/>
  <c r="J130" i="845" s="1"/>
  <c r="K118" i="845"/>
  <c r="K120" i="845" s="1"/>
  <c r="K127" i="845" s="1"/>
  <c r="K128" i="845" s="1"/>
  <c r="K130" i="845" s="1"/>
  <c r="V116" i="855"/>
  <c r="V118" i="855" s="1"/>
  <c r="V125" i="855" s="1"/>
  <c r="V126" i="855" s="1"/>
  <c r="V128" i="855" s="1"/>
  <c r="I116" i="856"/>
  <c r="I118" i="856" s="1"/>
  <c r="I125" i="856" s="1"/>
  <c r="I126" i="856" s="1"/>
  <c r="I128" i="856" s="1"/>
  <c r="D132" i="856"/>
  <c r="R128" i="856"/>
  <c r="S128" i="856"/>
  <c r="I116" i="854"/>
  <c r="I118" i="854" s="1"/>
  <c r="S116" i="854"/>
  <c r="S118" i="854" s="1"/>
  <c r="AC128" i="854"/>
  <c r="F116" i="854"/>
  <c r="F118" i="854" s="1"/>
  <c r="F125" i="854" s="1"/>
  <c r="F126" i="854" s="1"/>
  <c r="F128" i="854" s="1"/>
  <c r="AH116" i="854"/>
  <c r="AH118" i="854" s="1"/>
  <c r="AH125" i="854" s="1"/>
  <c r="AH126" i="854" s="1"/>
  <c r="AH128" i="854" s="1"/>
  <c r="V116" i="854"/>
  <c r="V118" i="854" s="1"/>
  <c r="V125" i="854" s="1"/>
  <c r="V126" i="854" s="1"/>
  <c r="V128" i="854" s="1"/>
  <c r="J116" i="854"/>
  <c r="J118" i="854" s="1"/>
  <c r="J125" i="854" s="1"/>
  <c r="J126" i="854" s="1"/>
  <c r="J128" i="854" s="1"/>
  <c r="F116" i="853"/>
  <c r="F118" i="853" s="1"/>
  <c r="F125" i="853" s="1"/>
  <c r="F126" i="853" s="1"/>
  <c r="F128" i="853" s="1"/>
  <c r="M128" i="854"/>
  <c r="H116" i="853"/>
  <c r="H118" i="853" s="1"/>
  <c r="H125" i="853" s="1"/>
  <c r="H126" i="853" s="1"/>
  <c r="H128" i="853" s="1"/>
  <c r="O116" i="855"/>
  <c r="O118" i="855" s="1"/>
  <c r="O125" i="855" s="1"/>
  <c r="O126" i="855" s="1"/>
  <c r="O128" i="855" s="1"/>
  <c r="H116" i="855"/>
  <c r="H118" i="855" s="1"/>
  <c r="H125" i="855" s="1"/>
  <c r="H126" i="855" s="1"/>
  <c r="H128" i="855" s="1"/>
  <c r="L116" i="855"/>
  <c r="L118" i="855" s="1"/>
  <c r="L125" i="855" s="1"/>
  <c r="L126" i="855" s="1"/>
  <c r="L128" i="855" s="1"/>
  <c r="X116" i="855"/>
  <c r="X118" i="855" s="1"/>
  <c r="X125" i="855" s="1"/>
  <c r="X126" i="855" s="1"/>
  <c r="X128" i="855" s="1"/>
  <c r="AR116" i="855"/>
  <c r="AR118" i="855" s="1"/>
  <c r="AR125" i="855" s="1"/>
  <c r="AR126" i="855" s="1"/>
  <c r="AR128" i="855" s="1"/>
  <c r="AF116" i="855"/>
  <c r="AF118" i="855" s="1"/>
  <c r="AF125" i="855" s="1"/>
  <c r="AF126" i="855" s="1"/>
  <c r="AF128" i="855" s="1"/>
  <c r="Q116" i="855"/>
  <c r="Q118" i="855" s="1"/>
  <c r="Q125" i="855" s="1"/>
  <c r="Q126" i="855" s="1"/>
  <c r="Q128" i="855" s="1"/>
  <c r="K116" i="855"/>
  <c r="K118" i="855" s="1"/>
  <c r="K125" i="855" s="1"/>
  <c r="K126" i="855" s="1"/>
  <c r="K128" i="855" s="1"/>
  <c r="AB116" i="855"/>
  <c r="AB118" i="855" s="1"/>
  <c r="AB125" i="855" s="1"/>
  <c r="AB126" i="855" s="1"/>
  <c r="AD128" i="882"/>
  <c r="L128" i="882"/>
  <c r="R116" i="882"/>
  <c r="R118" i="882" s="1"/>
  <c r="R125" i="882" s="1"/>
  <c r="R126" i="882" s="1"/>
  <c r="R128" i="882" s="1"/>
  <c r="P128" i="882"/>
  <c r="I116" i="882"/>
  <c r="I118" i="882" s="1"/>
  <c r="I125" i="882" s="1"/>
  <c r="I126" i="882" s="1"/>
  <c r="I128" i="882" s="1"/>
  <c r="D132" i="883"/>
  <c r="N116" i="883"/>
  <c r="N118" i="883" s="1"/>
  <c r="N125" i="883" s="1"/>
  <c r="N126" i="883" s="1"/>
  <c r="N128" i="883" s="1"/>
  <c r="J116" i="883"/>
  <c r="J118" i="883" s="1"/>
  <c r="J125" i="883" s="1"/>
  <c r="J126" i="883" s="1"/>
  <c r="J128" i="883" s="1"/>
  <c r="Y116" i="883"/>
  <c r="Y118" i="883" s="1"/>
  <c r="Y125" i="883" s="1"/>
  <c r="Y126" i="883" s="1"/>
  <c r="Y128" i="883" s="1"/>
  <c r="L116" i="883"/>
  <c r="L118" i="883" s="1"/>
  <c r="L125" i="883" s="1"/>
  <c r="L126" i="883" s="1"/>
  <c r="L128" i="883" s="1"/>
  <c r="O116" i="849"/>
  <c r="O118" i="849" s="1"/>
  <c r="K116" i="849"/>
  <c r="K118" i="849" s="1"/>
  <c r="K125" i="849" s="1"/>
  <c r="K126" i="849" s="1"/>
  <c r="K128" i="849" s="1"/>
  <c r="V116" i="849"/>
  <c r="V118" i="849" s="1"/>
  <c r="V125" i="849" s="1"/>
  <c r="V126" i="849" s="1"/>
  <c r="V128" i="849" s="1"/>
  <c r="U116" i="849"/>
  <c r="U118" i="849" s="1"/>
  <c r="E116" i="849"/>
  <c r="E118" i="849" s="1"/>
  <c r="AF128" i="849"/>
  <c r="AD116" i="849"/>
  <c r="AD118" i="849" s="1"/>
  <c r="AD125" i="849" s="1"/>
  <c r="AD126" i="849" s="1"/>
  <c r="W116" i="849"/>
  <c r="W118" i="849" s="1"/>
  <c r="W125" i="849" s="1"/>
  <c r="W126" i="849" s="1"/>
  <c r="W128" i="849" s="1"/>
  <c r="Z116" i="849"/>
  <c r="Z118" i="849" s="1"/>
  <c r="AE116" i="849"/>
  <c r="AE118" i="849" s="1"/>
  <c r="AE125" i="849" s="1"/>
  <c r="AE126" i="849" s="1"/>
  <c r="AH116" i="849"/>
  <c r="AH118" i="849" s="1"/>
  <c r="AH125" i="849" s="1"/>
  <c r="AH126" i="849" s="1"/>
  <c r="AH128" i="849" s="1"/>
  <c r="N116" i="849"/>
  <c r="N118" i="849" s="1"/>
  <c r="S116" i="849"/>
  <c r="S118" i="849" s="1"/>
  <c r="O125" i="901"/>
  <c r="O126" i="901" s="1"/>
  <c r="O128" i="901" s="1"/>
  <c r="AB125" i="901"/>
  <c r="AB126" i="901" s="1"/>
  <c r="AB128" i="901" s="1"/>
  <c r="AI125" i="901"/>
  <c r="AI126" i="901" s="1"/>
  <c r="AI128" i="901" s="1"/>
  <c r="K116" i="901"/>
  <c r="K118" i="901" s="1"/>
  <c r="I116" i="901"/>
  <c r="I118" i="901" s="1"/>
  <c r="H116" i="901"/>
  <c r="H118" i="901" s="1"/>
  <c r="AJ125" i="901"/>
  <c r="AJ126" i="901" s="1"/>
  <c r="AJ128" i="901" s="1"/>
  <c r="M116" i="901"/>
  <c r="M118" i="901" s="1"/>
  <c r="AC125" i="901"/>
  <c r="AC126" i="901" s="1"/>
  <c r="AC128" i="901" s="1"/>
  <c r="G116" i="901"/>
  <c r="G118" i="901" s="1"/>
  <c r="N125" i="901"/>
  <c r="N126" i="901" s="1"/>
  <c r="N128" i="901" s="1"/>
  <c r="S125" i="901"/>
  <c r="S126" i="901" s="1"/>
  <c r="S128" i="901" s="1"/>
  <c r="T125" i="901"/>
  <c r="T126" i="901" s="1"/>
  <c r="T128" i="901" s="1"/>
  <c r="L125" i="901"/>
  <c r="L126" i="901" s="1"/>
  <c r="L128" i="901" s="1"/>
  <c r="Q125" i="901"/>
  <c r="Q126" i="901" s="1"/>
  <c r="Q128" i="901" s="1"/>
  <c r="AM125" i="901"/>
  <c r="AM126" i="901" s="1"/>
  <c r="AM128" i="901" s="1"/>
  <c r="J116" i="900"/>
  <c r="J118" i="900" s="1"/>
  <c r="AL125" i="900"/>
  <c r="AL126" i="900" s="1"/>
  <c r="AL128" i="900" s="1"/>
  <c r="AE125" i="900"/>
  <c r="AE126" i="900" s="1"/>
  <c r="AE128" i="900" s="1"/>
  <c r="AI125" i="900"/>
  <c r="AI126" i="900" s="1"/>
  <c r="AI128" i="900" s="1"/>
  <c r="N116" i="900"/>
  <c r="N118" i="900" s="1"/>
  <c r="AM128" i="900"/>
  <c r="AM125" i="900"/>
  <c r="AM126" i="900" s="1"/>
  <c r="L116" i="900"/>
  <c r="L118" i="900" s="1"/>
  <c r="G125" i="900"/>
  <c r="G126" i="900" s="1"/>
  <c r="G128" i="900" s="1"/>
  <c r="AP125" i="900"/>
  <c r="AP126" i="900" s="1"/>
  <c r="AP128" i="900" s="1"/>
  <c r="F125" i="900"/>
  <c r="F126" i="900" s="1"/>
  <c r="F128" i="900" s="1"/>
  <c r="H116" i="900"/>
  <c r="H118" i="900" s="1"/>
  <c r="AA125" i="900"/>
  <c r="AA126" i="900" s="1"/>
  <c r="AA128" i="900" s="1"/>
  <c r="I125" i="899"/>
  <c r="I126" i="899" s="1"/>
  <c r="I128" i="899" s="1"/>
  <c r="H125" i="899"/>
  <c r="H126" i="899" s="1"/>
  <c r="H128" i="899" s="1"/>
  <c r="N125" i="899"/>
  <c r="N126" i="899" s="1"/>
  <c r="N128" i="899" s="1"/>
  <c r="S125" i="899"/>
  <c r="S126" i="899" s="1"/>
  <c r="S128" i="899" s="1"/>
  <c r="Z125" i="899"/>
  <c r="Z126" i="899" s="1"/>
  <c r="Z128" i="899" s="1"/>
  <c r="G125" i="899"/>
  <c r="G126" i="899" s="1"/>
  <c r="G128" i="899" s="1"/>
  <c r="AE125" i="899"/>
  <c r="AE126" i="899" s="1"/>
  <c r="AE128" i="899" s="1"/>
  <c r="P116" i="899"/>
  <c r="P118" i="899" s="1"/>
  <c r="T128" i="899"/>
  <c r="T125" i="899"/>
  <c r="T126" i="899" s="1"/>
  <c r="D132" i="899"/>
  <c r="AR116" i="899"/>
  <c r="AR118" i="899" s="1"/>
  <c r="AB116" i="899"/>
  <c r="AB118" i="899" s="1"/>
  <c r="AK125" i="899"/>
  <c r="AK126" i="899" s="1"/>
  <c r="AK128" i="899" s="1"/>
  <c r="J116" i="899"/>
  <c r="J118" i="899" s="1"/>
  <c r="K116" i="899"/>
  <c r="K118" i="899" s="1"/>
  <c r="R125" i="899"/>
  <c r="R126" i="899" s="1"/>
  <c r="R128" i="899" s="1"/>
  <c r="F125" i="899"/>
  <c r="F126" i="899" s="1"/>
  <c r="F128" i="899" s="1"/>
  <c r="V125" i="899"/>
  <c r="V126" i="899" s="1"/>
  <c r="V128" i="899" s="1"/>
  <c r="E125" i="899"/>
  <c r="E126" i="899" s="1"/>
  <c r="E128" i="899" s="1"/>
  <c r="AH125" i="899"/>
  <c r="AH126" i="899" s="1"/>
  <c r="AH128" i="899" s="1"/>
  <c r="U125" i="899"/>
  <c r="U126" i="899" s="1"/>
  <c r="U128" i="899" s="1"/>
  <c r="AD125" i="899"/>
  <c r="AD126" i="899" s="1"/>
  <c r="AD128" i="899"/>
  <c r="AM116" i="899"/>
  <c r="AM118" i="899" s="1"/>
  <c r="AI116" i="899"/>
  <c r="AI118" i="899" s="1"/>
  <c r="W116" i="899"/>
  <c r="W118" i="899" s="1"/>
  <c r="Y125" i="897"/>
  <c r="Y126" i="897" s="1"/>
  <c r="Y128" i="897" s="1"/>
  <c r="J116" i="897"/>
  <c r="J118" i="897" s="1"/>
  <c r="G125" i="897"/>
  <c r="G126" i="897" s="1"/>
  <c r="G128" i="897" s="1"/>
  <c r="AR125" i="897"/>
  <c r="AR126" i="897" s="1"/>
  <c r="AR128" i="897" s="1"/>
  <c r="I125" i="897"/>
  <c r="I126" i="897" s="1"/>
  <c r="I128" i="897" s="1"/>
  <c r="AC125" i="897"/>
  <c r="AC126" i="897" s="1"/>
  <c r="AC128" i="897" s="1"/>
  <c r="M125" i="897"/>
  <c r="M126" i="897" s="1"/>
  <c r="M128" i="897" s="1"/>
  <c r="H125" i="897"/>
  <c r="H126" i="897" s="1"/>
  <c r="H128" i="897" s="1"/>
  <c r="AE125" i="897"/>
  <c r="AE126" i="897" s="1"/>
  <c r="AE128" i="897" s="1"/>
  <c r="F116" i="897"/>
  <c r="F118" i="897" s="1"/>
  <c r="Q116" i="897"/>
  <c r="Q118" i="897" s="1"/>
  <c r="X125" i="897"/>
  <c r="X126" i="897" s="1"/>
  <c r="X128" i="897" s="1"/>
  <c r="L116" i="897"/>
  <c r="L118" i="897" s="1"/>
  <c r="N116" i="897"/>
  <c r="N118" i="897" s="1"/>
  <c r="AN125" i="897"/>
  <c r="AN126" i="897" s="1"/>
  <c r="AN128" i="897" s="1"/>
  <c r="S125" i="897"/>
  <c r="S126" i="897" s="1"/>
  <c r="S128" i="897" s="1"/>
  <c r="AI125" i="897"/>
  <c r="AI126" i="897" s="1"/>
  <c r="AI128" i="897" s="1"/>
  <c r="U116" i="897"/>
  <c r="U118" i="897" s="1"/>
  <c r="O125" i="897"/>
  <c r="O126" i="897" s="1"/>
  <c r="O128" i="897" s="1"/>
  <c r="E125" i="897"/>
  <c r="E126" i="897" s="1"/>
  <c r="E128" i="897" s="1"/>
  <c r="AJ125" i="897"/>
  <c r="AJ126" i="897" s="1"/>
  <c r="AJ128" i="897" s="1"/>
  <c r="L125" i="896"/>
  <c r="L126" i="896" s="1"/>
  <c r="L128" i="896" s="1"/>
  <c r="E125" i="896"/>
  <c r="E126" i="896" s="1"/>
  <c r="E128" i="896" s="1"/>
  <c r="H125" i="896"/>
  <c r="H126" i="896" s="1"/>
  <c r="H128" i="896" s="1"/>
  <c r="P116" i="896"/>
  <c r="P118" i="896" s="1"/>
  <c r="F116" i="896"/>
  <c r="F118" i="896" s="1"/>
  <c r="I125" i="896"/>
  <c r="I126" i="896" s="1"/>
  <c r="I128" i="896" s="1"/>
  <c r="D132" i="896"/>
  <c r="AP125" i="896"/>
  <c r="AP126" i="896" s="1"/>
  <c r="AP128" i="896" s="1"/>
  <c r="O116" i="896"/>
  <c r="O118" i="896" s="1"/>
  <c r="J125" i="896"/>
  <c r="J126" i="896" s="1"/>
  <c r="J128" i="896" s="1"/>
  <c r="R125" i="896"/>
  <c r="R126" i="896" s="1"/>
  <c r="R128" i="896" s="1"/>
  <c r="Z128" i="895"/>
  <c r="Z125" i="895"/>
  <c r="Z126" i="895" s="1"/>
  <c r="AL125" i="895"/>
  <c r="AL126" i="895" s="1"/>
  <c r="AL128" i="895" s="1"/>
  <c r="AG125" i="895"/>
  <c r="AG126" i="895" s="1"/>
  <c r="AG128" i="895" s="1"/>
  <c r="AP125" i="895"/>
  <c r="AP126" i="895" s="1"/>
  <c r="AP128" i="895" s="1"/>
  <c r="H125" i="895"/>
  <c r="H126" i="895" s="1"/>
  <c r="H128" i="895" s="1"/>
  <c r="AE125" i="895"/>
  <c r="AE126" i="895" s="1"/>
  <c r="AE128" i="895" s="1"/>
  <c r="N125" i="895"/>
  <c r="N126" i="895" s="1"/>
  <c r="N128" i="895" s="1"/>
  <c r="J125" i="895"/>
  <c r="J126" i="895" s="1"/>
  <c r="J128" i="895" s="1"/>
  <c r="V125" i="895"/>
  <c r="V126" i="895" s="1"/>
  <c r="V128" i="895" s="1"/>
  <c r="G125" i="895"/>
  <c r="G126" i="895" s="1"/>
  <c r="G128" i="895" s="1"/>
  <c r="AB125" i="895"/>
  <c r="AB126" i="895" s="1"/>
  <c r="AB128" i="895" s="1"/>
  <c r="AR125" i="895"/>
  <c r="AR126" i="895" s="1"/>
  <c r="AR128" i="895" s="1"/>
  <c r="AD125" i="895"/>
  <c r="AD126" i="895" s="1"/>
  <c r="AD128" i="895" s="1"/>
  <c r="AO116" i="895"/>
  <c r="AO118" i="895" s="1"/>
  <c r="U125" i="894"/>
  <c r="U126" i="894" s="1"/>
  <c r="U128" i="894" s="1"/>
  <c r="I116" i="894"/>
  <c r="I118" i="894" s="1"/>
  <c r="R125" i="894"/>
  <c r="R126" i="894" s="1"/>
  <c r="R128" i="894" s="1"/>
  <c r="K116" i="894"/>
  <c r="K118" i="894" s="1"/>
  <c r="G125" i="894"/>
  <c r="G126" i="894" s="1"/>
  <c r="G128" i="894" s="1"/>
  <c r="D132" i="894"/>
  <c r="O116" i="894"/>
  <c r="O118" i="894" s="1"/>
  <c r="E116" i="894"/>
  <c r="E118" i="894" s="1"/>
  <c r="N116" i="894"/>
  <c r="N118" i="894" s="1"/>
  <c r="H116" i="894"/>
  <c r="H118" i="894" s="1"/>
  <c r="M116" i="894"/>
  <c r="M118" i="894" s="1"/>
  <c r="AN125" i="894"/>
  <c r="AN126" i="894" s="1"/>
  <c r="AN128" i="894" s="1"/>
  <c r="J116" i="894"/>
  <c r="J118" i="894" s="1"/>
  <c r="F116" i="894"/>
  <c r="F118" i="894" s="1"/>
  <c r="P116" i="894"/>
  <c r="P118" i="894" s="1"/>
  <c r="AG125" i="893"/>
  <c r="AG126" i="893" s="1"/>
  <c r="AG128" i="893" s="1"/>
  <c r="J116" i="893"/>
  <c r="J118" i="893" s="1"/>
  <c r="Q125" i="893"/>
  <c r="Q126" i="893" s="1"/>
  <c r="Q128" i="893" s="1"/>
  <c r="AD125" i="893"/>
  <c r="AD126" i="893" s="1"/>
  <c r="AD128" i="893" s="1"/>
  <c r="O125" i="893"/>
  <c r="O126" i="893" s="1"/>
  <c r="O128" i="893" s="1"/>
  <c r="I116" i="893"/>
  <c r="I118" i="893" s="1"/>
  <c r="N116" i="893"/>
  <c r="N118" i="893" s="1"/>
  <c r="E116" i="893"/>
  <c r="E118" i="893" s="1"/>
  <c r="K116" i="893"/>
  <c r="K118" i="893" s="1"/>
  <c r="L116" i="893"/>
  <c r="L118" i="893" s="1"/>
  <c r="M116" i="893"/>
  <c r="M118" i="893" s="1"/>
  <c r="AK125" i="893"/>
  <c r="AK126" i="893" s="1"/>
  <c r="AK128" i="893" s="1"/>
  <c r="H125" i="893"/>
  <c r="H126" i="893" s="1"/>
  <c r="F125" i="893"/>
  <c r="F126" i="893" s="1"/>
  <c r="F128" i="893" s="1"/>
  <c r="G125" i="893"/>
  <c r="G126" i="893" s="1"/>
  <c r="G128" i="893" s="1"/>
  <c r="AF128" i="893"/>
  <c r="AF125" i="893"/>
  <c r="AF126" i="893" s="1"/>
  <c r="D132" i="893"/>
  <c r="P116" i="893"/>
  <c r="P118" i="893" s="1"/>
  <c r="J125" i="892"/>
  <c r="J126" i="892" s="1"/>
  <c r="J128" i="892" s="1"/>
  <c r="O125" i="892"/>
  <c r="O126" i="892" s="1"/>
  <c r="O128" i="892" s="1"/>
  <c r="AM125" i="892"/>
  <c r="AM126" i="892" s="1"/>
  <c r="AM128" i="892" s="1"/>
  <c r="L125" i="892"/>
  <c r="L126" i="892" s="1"/>
  <c r="L128" i="892" s="1"/>
  <c r="D132" i="892"/>
  <c r="Z125" i="892"/>
  <c r="Z126" i="892" s="1"/>
  <c r="Z128" i="892" s="1"/>
  <c r="AJ125" i="892"/>
  <c r="AJ126" i="892" s="1"/>
  <c r="AJ128" i="892" s="1"/>
  <c r="P125" i="892"/>
  <c r="P126" i="892" s="1"/>
  <c r="P128" i="892" s="1"/>
  <c r="AL125" i="892"/>
  <c r="AL126" i="892" s="1"/>
  <c r="AL128" i="892" s="1"/>
  <c r="S125" i="892"/>
  <c r="S126" i="892" s="1"/>
  <c r="S128" i="892" s="1"/>
  <c r="AD125" i="892"/>
  <c r="AD126" i="892" s="1"/>
  <c r="AD128" i="892" s="1"/>
  <c r="V125" i="892"/>
  <c r="V126" i="892" s="1"/>
  <c r="V128" i="892" s="1"/>
  <c r="K116" i="892"/>
  <c r="K118" i="892" s="1"/>
  <c r="AE116" i="892"/>
  <c r="AE118" i="892" s="1"/>
  <c r="H116" i="892"/>
  <c r="H118" i="892" s="1"/>
  <c r="I116" i="892"/>
  <c r="I118" i="892" s="1"/>
  <c r="AA125" i="892"/>
  <c r="AA126" i="892" s="1"/>
  <c r="AA128" i="892" s="1"/>
  <c r="AQ125" i="892"/>
  <c r="AQ126" i="892" s="1"/>
  <c r="AQ128" i="892" s="1"/>
  <c r="T128" i="892"/>
  <c r="T125" i="892"/>
  <c r="T126" i="892" s="1"/>
  <c r="W125" i="892"/>
  <c r="W126" i="892" s="1"/>
  <c r="W128" i="892" s="1"/>
  <c r="M116" i="892"/>
  <c r="M118" i="892" s="1"/>
  <c r="E116" i="892"/>
  <c r="E118" i="892" s="1"/>
  <c r="G116" i="892"/>
  <c r="G118" i="892" s="1"/>
  <c r="F125" i="892"/>
  <c r="F126" i="892" s="1"/>
  <c r="F128" i="892" s="1"/>
  <c r="M125" i="891"/>
  <c r="M126" i="891" s="1"/>
  <c r="M128" i="891" s="1"/>
  <c r="T125" i="891"/>
  <c r="T126" i="891" s="1"/>
  <c r="T128" i="891" s="1"/>
  <c r="H125" i="891"/>
  <c r="H126" i="891" s="1"/>
  <c r="H128" i="891" s="1"/>
  <c r="D132" i="891"/>
  <c r="S125" i="891"/>
  <c r="S126" i="891" s="1"/>
  <c r="S128" i="891" s="1"/>
  <c r="K125" i="891"/>
  <c r="K126" i="891" s="1"/>
  <c r="K128" i="891" s="1"/>
  <c r="P125" i="891"/>
  <c r="P126" i="891" s="1"/>
  <c r="P128" i="891" s="1"/>
  <c r="I116" i="891"/>
  <c r="I118" i="891" s="1"/>
  <c r="F116" i="891"/>
  <c r="F118" i="891" s="1"/>
  <c r="AB125" i="891"/>
  <c r="AB126" i="891" s="1"/>
  <c r="AB128" i="891" s="1"/>
  <c r="Q125" i="891"/>
  <c r="Q126" i="891" s="1"/>
  <c r="Q128" i="891" s="1"/>
  <c r="E125" i="891"/>
  <c r="E126" i="891" s="1"/>
  <c r="E128" i="891" s="1"/>
  <c r="W125" i="891"/>
  <c r="W126" i="891" s="1"/>
  <c r="W128" i="891" s="1"/>
  <c r="O125" i="891"/>
  <c r="O126" i="891" s="1"/>
  <c r="O128" i="891" s="1"/>
  <c r="J125" i="891"/>
  <c r="J126" i="891" s="1"/>
  <c r="J128" i="891" s="1"/>
  <c r="AQ125" i="891"/>
  <c r="AQ126" i="891" s="1"/>
  <c r="AQ128" i="891" s="1"/>
  <c r="L116" i="891"/>
  <c r="L118" i="891" s="1"/>
  <c r="AF125" i="891"/>
  <c r="AF126" i="891" s="1"/>
  <c r="AF128" i="891" s="1"/>
  <c r="AE125" i="890"/>
  <c r="AE126" i="890" s="1"/>
  <c r="AE128" i="890" s="1"/>
  <c r="L125" i="890"/>
  <c r="L126" i="890" s="1"/>
  <c r="L128" i="890" s="1"/>
  <c r="I116" i="890"/>
  <c r="I118" i="890" s="1"/>
  <c r="AC125" i="890"/>
  <c r="AC126" i="890" s="1"/>
  <c r="AC128" i="890" s="1"/>
  <c r="G116" i="890"/>
  <c r="G118" i="890" s="1"/>
  <c r="H116" i="890"/>
  <c r="H118" i="890" s="1"/>
  <c r="AG125" i="890"/>
  <c r="AG126" i="890" s="1"/>
  <c r="AG128" i="890" s="1"/>
  <c r="K125" i="890"/>
  <c r="K126" i="890" s="1"/>
  <c r="K128" i="890" s="1"/>
  <c r="J125" i="890"/>
  <c r="J126" i="890" s="1"/>
  <c r="J128" i="890" s="1"/>
  <c r="Q128" i="890"/>
  <c r="Q125" i="890"/>
  <c r="Q126" i="890" s="1"/>
  <c r="AQ125" i="890"/>
  <c r="AQ126" i="890" s="1"/>
  <c r="AQ128" i="890" s="1"/>
  <c r="S125" i="890"/>
  <c r="S126" i="890" s="1"/>
  <c r="S128" i="890" s="1"/>
  <c r="P125" i="890"/>
  <c r="P126" i="890" s="1"/>
  <c r="P128" i="890" s="1"/>
  <c r="O125" i="890"/>
  <c r="O126" i="890" s="1"/>
  <c r="O128" i="890" s="1"/>
  <c r="F116" i="890"/>
  <c r="F118" i="890" s="1"/>
  <c r="W125" i="890"/>
  <c r="W126" i="890" s="1"/>
  <c r="W128" i="890" s="1"/>
  <c r="AA116" i="890"/>
  <c r="AA118" i="890" s="1"/>
  <c r="J125" i="889"/>
  <c r="J126" i="889" s="1"/>
  <c r="J128" i="889" s="1"/>
  <c r="M125" i="889"/>
  <c r="M126" i="889" s="1"/>
  <c r="M128" i="889" s="1"/>
  <c r="E125" i="889"/>
  <c r="E126" i="889" s="1"/>
  <c r="E128" i="889" s="1"/>
  <c r="G125" i="889"/>
  <c r="G126" i="889" s="1"/>
  <c r="G128" i="889" s="1"/>
  <c r="AB125" i="889"/>
  <c r="AB126" i="889" s="1"/>
  <c r="AB128" i="889" s="1"/>
  <c r="P125" i="889"/>
  <c r="P126" i="889" s="1"/>
  <c r="P128" i="889" s="1"/>
  <c r="O125" i="889"/>
  <c r="O126" i="889" s="1"/>
  <c r="O128" i="889" s="1"/>
  <c r="AI125" i="889"/>
  <c r="AI126" i="889" s="1"/>
  <c r="AI128" i="889" s="1"/>
  <c r="T116" i="889"/>
  <c r="T118" i="889" s="1"/>
  <c r="AR116" i="889"/>
  <c r="AR118" i="889" s="1"/>
  <c r="AC116" i="889"/>
  <c r="AC118" i="889" s="1"/>
  <c r="F125" i="889"/>
  <c r="F126" i="889" s="1"/>
  <c r="F128" i="889" s="1"/>
  <c r="AF116" i="889"/>
  <c r="AF118" i="889" s="1"/>
  <c r="K125" i="889"/>
  <c r="K126" i="889" s="1"/>
  <c r="K128" i="889" s="1"/>
  <c r="AN125" i="889"/>
  <c r="AN126" i="889" s="1"/>
  <c r="N116" i="889"/>
  <c r="N118" i="889" s="1"/>
  <c r="X116" i="889"/>
  <c r="X118" i="889" s="1"/>
  <c r="H125" i="889"/>
  <c r="H126" i="889" s="1"/>
  <c r="H128" i="889" s="1"/>
  <c r="I125" i="889"/>
  <c r="I126" i="889" s="1"/>
  <c r="I128" i="889" s="1"/>
  <c r="L125" i="889"/>
  <c r="L126" i="889" s="1"/>
  <c r="L128" i="889" s="1"/>
  <c r="AM116" i="889"/>
  <c r="AM118" i="889" s="1"/>
  <c r="E125" i="888"/>
  <c r="E126" i="888" s="1"/>
  <c r="E128" i="888" s="1"/>
  <c r="AC125" i="888"/>
  <c r="AC126" i="888" s="1"/>
  <c r="AC128" i="888" s="1"/>
  <c r="P125" i="888"/>
  <c r="P126" i="888" s="1"/>
  <c r="P128" i="888" s="1"/>
  <c r="J125" i="888"/>
  <c r="J126" i="888" s="1"/>
  <c r="J128" i="888" s="1"/>
  <c r="F116" i="888"/>
  <c r="F118" i="888" s="1"/>
  <c r="H116" i="888"/>
  <c r="H118" i="888" s="1"/>
  <c r="AP125" i="888"/>
  <c r="AP126" i="888" s="1"/>
  <c r="AP128" i="888" s="1"/>
  <c r="D132" i="888"/>
  <c r="N116" i="888"/>
  <c r="N118" i="888" s="1"/>
  <c r="L125" i="888"/>
  <c r="L126" i="888" s="1"/>
  <c r="L128" i="888" s="1"/>
  <c r="Z125" i="888"/>
  <c r="Z126" i="888" s="1"/>
  <c r="Z128" i="888" s="1"/>
  <c r="AH125" i="888"/>
  <c r="AH126" i="888" s="1"/>
  <c r="AH128" i="888" s="1"/>
  <c r="G125" i="888"/>
  <c r="G126" i="888" s="1"/>
  <c r="G128" i="888" s="1"/>
  <c r="R125" i="888"/>
  <c r="R126" i="888" s="1"/>
  <c r="R128" i="888" s="1"/>
  <c r="M116" i="888"/>
  <c r="M118" i="888" s="1"/>
  <c r="R125" i="887"/>
  <c r="R126" i="887" s="1"/>
  <c r="R128" i="887" s="1"/>
  <c r="L125" i="887"/>
  <c r="L126" i="887" s="1"/>
  <c r="L128" i="887" s="1"/>
  <c r="AQ125" i="887"/>
  <c r="AQ126" i="887" s="1"/>
  <c r="AQ128" i="887" s="1"/>
  <c r="G125" i="887"/>
  <c r="G126" i="887" s="1"/>
  <c r="G128" i="887" s="1"/>
  <c r="M116" i="887"/>
  <c r="M118" i="887" s="1"/>
  <c r="H116" i="887"/>
  <c r="H118" i="887" s="1"/>
  <c r="Y125" i="887"/>
  <c r="Y126" i="887" s="1"/>
  <c r="Y128" i="887" s="1"/>
  <c r="O116" i="887"/>
  <c r="O118" i="887" s="1"/>
  <c r="E125" i="887"/>
  <c r="E126" i="887" s="1"/>
  <c r="E128" i="887" s="1"/>
  <c r="J116" i="887"/>
  <c r="J118" i="887" s="1"/>
  <c r="K125" i="887"/>
  <c r="K126" i="887" s="1"/>
  <c r="K128" i="887" s="1"/>
  <c r="P125" i="887"/>
  <c r="P126" i="887" s="1"/>
  <c r="P128" i="887" s="1"/>
  <c r="AO125" i="887"/>
  <c r="AO126" i="887" s="1"/>
  <c r="AO128" i="887" s="1"/>
  <c r="H125" i="885"/>
  <c r="H126" i="885" s="1"/>
  <c r="H128" i="885" s="1"/>
  <c r="AM125" i="885"/>
  <c r="AM126" i="885" s="1"/>
  <c r="AM128" i="885" s="1"/>
  <c r="L128" i="885"/>
  <c r="L125" i="885"/>
  <c r="L126" i="885" s="1"/>
  <c r="S125" i="885"/>
  <c r="S126" i="885" s="1"/>
  <c r="S128" i="885" s="1"/>
  <c r="F125" i="885"/>
  <c r="F126" i="885" s="1"/>
  <c r="F128" i="885" s="1"/>
  <c r="Z125" i="885"/>
  <c r="Z126" i="885" s="1"/>
  <c r="Z128" i="885" s="1"/>
  <c r="P116" i="885"/>
  <c r="P118" i="885" s="1"/>
  <c r="AB125" i="885"/>
  <c r="AB126" i="885" s="1"/>
  <c r="AB128" i="885" s="1"/>
  <c r="AQ125" i="885"/>
  <c r="AQ126" i="885" s="1"/>
  <c r="AQ128" i="885" s="1"/>
  <c r="G125" i="885"/>
  <c r="G126" i="885" s="1"/>
  <c r="G128" i="885" s="1"/>
  <c r="I116" i="885"/>
  <c r="I118" i="885" s="1"/>
  <c r="J116" i="885"/>
  <c r="J118" i="885" s="1"/>
  <c r="W116" i="885"/>
  <c r="W118" i="885" s="1"/>
  <c r="U125" i="885"/>
  <c r="U126" i="885" s="1"/>
  <c r="U128" i="885" s="1"/>
  <c r="AI116" i="885"/>
  <c r="AI118" i="885" s="1"/>
  <c r="D132" i="885"/>
  <c r="T125" i="884"/>
  <c r="T126" i="884" s="1"/>
  <c r="T128" i="884" s="1"/>
  <c r="R116" i="884"/>
  <c r="R118" i="884" s="1"/>
  <c r="J116" i="884"/>
  <c r="J118" i="884" s="1"/>
  <c r="S116" i="884"/>
  <c r="S118" i="884" s="1"/>
  <c r="K116" i="884"/>
  <c r="K118" i="884" s="1"/>
  <c r="AL125" i="884"/>
  <c r="AL126" i="884" s="1"/>
  <c r="AL128" i="884" s="1"/>
  <c r="D132" i="884"/>
  <c r="AO116" i="884"/>
  <c r="AO118" i="884" s="1"/>
  <c r="P116" i="884"/>
  <c r="P118" i="884" s="1"/>
  <c r="X128" i="884"/>
  <c r="X125" i="884"/>
  <c r="X126" i="884" s="1"/>
  <c r="G125" i="884"/>
  <c r="G126" i="884" s="1"/>
  <c r="G128" i="884" s="1"/>
  <c r="H125" i="884"/>
  <c r="H126" i="884" s="1"/>
  <c r="H128" i="884" s="1"/>
  <c r="N125" i="884"/>
  <c r="N126" i="884" s="1"/>
  <c r="N128" i="884" s="1"/>
  <c r="AD125" i="884"/>
  <c r="AD126" i="884" s="1"/>
  <c r="AD128" i="884" s="1"/>
  <c r="AG125" i="884"/>
  <c r="AG126" i="884" s="1"/>
  <c r="AG128" i="884" s="1"/>
  <c r="AK116" i="884"/>
  <c r="AK118" i="884" s="1"/>
  <c r="E116" i="884"/>
  <c r="E118" i="884" s="1"/>
  <c r="O116" i="884"/>
  <c r="O118" i="884" s="1"/>
  <c r="Q116" i="884"/>
  <c r="Q118" i="884" s="1"/>
  <c r="E125" i="883"/>
  <c r="E126" i="883" s="1"/>
  <c r="E128" i="883" s="1"/>
  <c r="AG125" i="883"/>
  <c r="AG126" i="883" s="1"/>
  <c r="AG128" i="883" s="1"/>
  <c r="AC125" i="883"/>
  <c r="AC126" i="883" s="1"/>
  <c r="AC128" i="883" s="1"/>
  <c r="M125" i="883"/>
  <c r="M126" i="883" s="1"/>
  <c r="M128" i="883" s="1"/>
  <c r="AQ125" i="883"/>
  <c r="AQ126" i="883" s="1"/>
  <c r="AQ128" i="883" s="1"/>
  <c r="R116" i="883"/>
  <c r="R118" i="883" s="1"/>
  <c r="O116" i="883"/>
  <c r="O118" i="883" s="1"/>
  <c r="G116" i="883"/>
  <c r="G118" i="883" s="1"/>
  <c r="K125" i="883"/>
  <c r="K126" i="883" s="1"/>
  <c r="K128" i="883" s="1"/>
  <c r="AK116" i="883"/>
  <c r="AK118" i="883" s="1"/>
  <c r="P116" i="883"/>
  <c r="P118" i="883" s="1"/>
  <c r="AD125" i="883"/>
  <c r="AD126" i="883" s="1"/>
  <c r="AD128" i="883" s="1"/>
  <c r="H116" i="883"/>
  <c r="H118" i="883" s="1"/>
  <c r="S125" i="883"/>
  <c r="S126" i="883" s="1"/>
  <c r="S128" i="883" s="1"/>
  <c r="AM125" i="883"/>
  <c r="AM126" i="883" s="1"/>
  <c r="AM128" i="883" s="1"/>
  <c r="W125" i="883"/>
  <c r="W126" i="883" s="1"/>
  <c r="W128" i="883" s="1"/>
  <c r="AJ125" i="883"/>
  <c r="AJ126" i="883" s="1"/>
  <c r="AJ128" i="883" s="1"/>
  <c r="F116" i="883"/>
  <c r="F118" i="883" s="1"/>
  <c r="I116" i="883"/>
  <c r="I118" i="883" s="1"/>
  <c r="Q125" i="882"/>
  <c r="Q126" i="882" s="1"/>
  <c r="Q128" i="882" s="1"/>
  <c r="AO125" i="882"/>
  <c r="AO126" i="882" s="1"/>
  <c r="AO128" i="882" s="1"/>
  <c r="AC125" i="882"/>
  <c r="AC126" i="882" s="1"/>
  <c r="AC128" i="882" s="1"/>
  <c r="W125" i="882"/>
  <c r="W126" i="882" s="1"/>
  <c r="W128" i="882" s="1"/>
  <c r="S125" i="882"/>
  <c r="S126" i="882" s="1"/>
  <c r="S128" i="882" s="1"/>
  <c r="AA125" i="882"/>
  <c r="AA126" i="882" s="1"/>
  <c r="AA128" i="882" s="1"/>
  <c r="J116" i="882"/>
  <c r="J118" i="882" s="1"/>
  <c r="K116" i="882"/>
  <c r="K118" i="882" s="1"/>
  <c r="F116" i="882"/>
  <c r="F118" i="882" s="1"/>
  <c r="AH125" i="882"/>
  <c r="AH126" i="882" s="1"/>
  <c r="AH128" i="882" s="1"/>
  <c r="H125" i="882"/>
  <c r="H126" i="882" s="1"/>
  <c r="H128" i="882" s="1"/>
  <c r="O125" i="882"/>
  <c r="O126" i="882" s="1"/>
  <c r="O128" i="882" s="1"/>
  <c r="G125" i="882"/>
  <c r="G126" i="882" s="1"/>
  <c r="G128" i="882" s="1"/>
  <c r="AG125" i="882"/>
  <c r="AG126" i="882" s="1"/>
  <c r="AG128" i="882" s="1"/>
  <c r="AM125" i="882"/>
  <c r="AM126" i="882" s="1"/>
  <c r="AM128" i="882" s="1"/>
  <c r="D132" i="882"/>
  <c r="AQ125" i="882"/>
  <c r="AQ126" i="882" s="1"/>
  <c r="AQ128" i="882" s="1"/>
  <c r="N116" i="882"/>
  <c r="N118" i="882" s="1"/>
  <c r="M125" i="882"/>
  <c r="M126" i="882" s="1"/>
  <c r="M128" i="882" s="1"/>
  <c r="K125" i="881"/>
  <c r="K126" i="881" s="1"/>
  <c r="K128" i="881" s="1"/>
  <c r="AN125" i="881"/>
  <c r="AN126" i="881" s="1"/>
  <c r="AN128" i="881" s="1"/>
  <c r="AG125" i="881"/>
  <c r="AG126" i="881" s="1"/>
  <c r="AG128" i="881" s="1"/>
  <c r="E125" i="881"/>
  <c r="E126" i="881" s="1"/>
  <c r="E128" i="881" s="1"/>
  <c r="F125" i="881"/>
  <c r="F126" i="881" s="1"/>
  <c r="F128" i="881" s="1"/>
  <c r="H128" i="881"/>
  <c r="H125" i="881"/>
  <c r="H126" i="881" s="1"/>
  <c r="I125" i="881"/>
  <c r="I126" i="881" s="1"/>
  <c r="I128" i="881" s="1"/>
  <c r="G125" i="881"/>
  <c r="G126" i="881" s="1"/>
  <c r="G128" i="881" s="1"/>
  <c r="L125" i="881"/>
  <c r="L126" i="881" s="1"/>
  <c r="L128" i="881" s="1"/>
  <c r="AC125" i="881"/>
  <c r="AC126" i="881" s="1"/>
  <c r="AC128" i="881" s="1"/>
  <c r="Y125" i="881"/>
  <c r="Y126" i="881" s="1"/>
  <c r="Y128" i="881" s="1"/>
  <c r="AO125" i="881"/>
  <c r="AO126" i="881" s="1"/>
  <c r="AO128" i="881" s="1"/>
  <c r="M125" i="881"/>
  <c r="M126" i="881" s="1"/>
  <c r="M128" i="881" s="1"/>
  <c r="D132" i="881"/>
  <c r="T125" i="880"/>
  <c r="T126" i="880" s="1"/>
  <c r="T128" i="880" s="1"/>
  <c r="AK125" i="880"/>
  <c r="AK126" i="880" s="1"/>
  <c r="AK128" i="880" s="1"/>
  <c r="L125" i="880"/>
  <c r="L126" i="880" s="1"/>
  <c r="L128" i="880" s="1"/>
  <c r="AJ125" i="880"/>
  <c r="AJ126" i="880" s="1"/>
  <c r="AJ128" i="880" s="1"/>
  <c r="P125" i="880"/>
  <c r="P126" i="880" s="1"/>
  <c r="P128" i="880" s="1"/>
  <c r="AC125" i="880"/>
  <c r="AC126" i="880" s="1"/>
  <c r="AC128" i="880" s="1"/>
  <c r="V125" i="880"/>
  <c r="V126" i="880" s="1"/>
  <c r="V128" i="880" s="1"/>
  <c r="AO116" i="880"/>
  <c r="AO118" i="880" s="1"/>
  <c r="J116" i="880"/>
  <c r="J118" i="880" s="1"/>
  <c r="AB125" i="880"/>
  <c r="AB126" i="880" s="1"/>
  <c r="AB128" i="880" s="1"/>
  <c r="H125" i="880"/>
  <c r="H126" i="880" s="1"/>
  <c r="H128" i="880" s="1"/>
  <c r="F125" i="880"/>
  <c r="F126" i="880" s="1"/>
  <c r="F128" i="880" s="1"/>
  <c r="K125" i="880"/>
  <c r="K126" i="880" s="1"/>
  <c r="K128" i="880" s="1"/>
  <c r="AE125" i="880"/>
  <c r="AE126" i="880" s="1"/>
  <c r="AE128" i="880" s="1"/>
  <c r="N116" i="880"/>
  <c r="N118" i="880" s="1"/>
  <c r="R125" i="880"/>
  <c r="R126" i="880" s="1"/>
  <c r="R128" i="880" s="1"/>
  <c r="M116" i="880"/>
  <c r="M118" i="880" s="1"/>
  <c r="J125" i="879"/>
  <c r="J126" i="879" s="1"/>
  <c r="J128" i="879" s="1"/>
  <c r="T125" i="879"/>
  <c r="T126" i="879" s="1"/>
  <c r="T128" i="879" s="1"/>
  <c r="AQ125" i="879"/>
  <c r="AQ126" i="879" s="1"/>
  <c r="AQ128" i="879" s="1"/>
  <c r="AB125" i="879"/>
  <c r="AB126" i="879" s="1"/>
  <c r="AB128" i="879" s="1"/>
  <c r="AE125" i="879"/>
  <c r="AE126" i="879" s="1"/>
  <c r="AE128" i="879" s="1"/>
  <c r="O125" i="879"/>
  <c r="O126" i="879" s="1"/>
  <c r="O128" i="879" s="1"/>
  <c r="E116" i="879"/>
  <c r="E118" i="879" s="1"/>
  <c r="G125" i="879"/>
  <c r="G126" i="879" s="1"/>
  <c r="G128" i="879" s="1"/>
  <c r="Y125" i="879"/>
  <c r="Y126" i="879" s="1"/>
  <c r="Y128" i="879" s="1"/>
  <c r="AI116" i="879"/>
  <c r="AI118" i="879" s="1"/>
  <c r="R125" i="879"/>
  <c r="R126" i="879" s="1"/>
  <c r="R128" i="879" s="1"/>
  <c r="AG125" i="879"/>
  <c r="AG126" i="879" s="1"/>
  <c r="AG128" i="879" s="1"/>
  <c r="M125" i="879"/>
  <c r="M126" i="879" s="1"/>
  <c r="M128" i="879" s="1"/>
  <c r="P125" i="879"/>
  <c r="P126" i="879" s="1"/>
  <c r="P128" i="879" s="1"/>
  <c r="AJ125" i="879"/>
  <c r="AJ126" i="879" s="1"/>
  <c r="AJ128" i="879" s="1"/>
  <c r="H125" i="879"/>
  <c r="H126" i="879" s="1"/>
  <c r="H128" i="879" s="1"/>
  <c r="W125" i="879"/>
  <c r="W126" i="879" s="1"/>
  <c r="W128" i="879" s="1"/>
  <c r="AF125" i="879"/>
  <c r="AF126" i="879" s="1"/>
  <c r="AF128" i="879" s="1"/>
  <c r="D132" i="879"/>
  <c r="S125" i="879"/>
  <c r="S126" i="879" s="1"/>
  <c r="S128" i="879" s="1"/>
  <c r="AM116" i="879"/>
  <c r="AM118" i="879" s="1"/>
  <c r="I116" i="879"/>
  <c r="I118" i="879" s="1"/>
  <c r="K125" i="878"/>
  <c r="K126" i="878" s="1"/>
  <c r="K128" i="878" s="1"/>
  <c r="J125" i="878"/>
  <c r="J126" i="878" s="1"/>
  <c r="J128" i="878" s="1"/>
  <c r="R125" i="878"/>
  <c r="R126" i="878" s="1"/>
  <c r="R128" i="878" s="1"/>
  <c r="H125" i="878"/>
  <c r="H126" i="878" s="1"/>
  <c r="H128" i="878" s="1"/>
  <c r="AJ125" i="878"/>
  <c r="AJ126" i="878" s="1"/>
  <c r="AJ128" i="878" s="1"/>
  <c r="D132" i="878"/>
  <c r="O116" i="878"/>
  <c r="O118" i="878" s="1"/>
  <c r="N116" i="878"/>
  <c r="N118" i="878" s="1"/>
  <c r="I125" i="878"/>
  <c r="I126" i="878" s="1"/>
  <c r="I128" i="878" s="1"/>
  <c r="V125" i="878"/>
  <c r="V126" i="878" s="1"/>
  <c r="V128" i="878" s="1"/>
  <c r="AA125" i="878"/>
  <c r="AA126" i="878" s="1"/>
  <c r="AA128" i="878" s="1"/>
  <c r="P116" i="878"/>
  <c r="P118" i="878" s="1"/>
  <c r="F125" i="878"/>
  <c r="F126" i="878" s="1"/>
  <c r="F128" i="878" s="1"/>
  <c r="G116" i="878"/>
  <c r="G118" i="878" s="1"/>
  <c r="Z125" i="878"/>
  <c r="Z126" i="878" s="1"/>
  <c r="Z128" i="878" s="1"/>
  <c r="M125" i="877"/>
  <c r="M126" i="877" s="1"/>
  <c r="M128" i="877" s="1"/>
  <c r="L125" i="877"/>
  <c r="L126" i="877" s="1"/>
  <c r="L128" i="877" s="1"/>
  <c r="J116" i="877"/>
  <c r="J118" i="877" s="1"/>
  <c r="AR125" i="877"/>
  <c r="AR126" i="877" s="1"/>
  <c r="AR128" i="877" s="1"/>
  <c r="G116" i="877"/>
  <c r="G118" i="877" s="1"/>
  <c r="F116" i="877"/>
  <c r="F118" i="877" s="1"/>
  <c r="D132" i="877"/>
  <c r="K125" i="877"/>
  <c r="K126" i="877" s="1"/>
  <c r="K128" i="877" s="1"/>
  <c r="H125" i="877"/>
  <c r="H126" i="877" s="1"/>
  <c r="H128" i="877" s="1"/>
  <c r="Y125" i="877"/>
  <c r="Y126" i="877" s="1"/>
  <c r="Y128" i="877" s="1"/>
  <c r="AB125" i="877"/>
  <c r="AB126" i="877" s="1"/>
  <c r="AB128" i="877" s="1"/>
  <c r="P116" i="877"/>
  <c r="P118" i="877" s="1"/>
  <c r="E116" i="877"/>
  <c r="E118" i="877" s="1"/>
  <c r="E125" i="876"/>
  <c r="E126" i="876" s="1"/>
  <c r="E128" i="876" s="1"/>
  <c r="M125" i="876"/>
  <c r="M126" i="876" s="1"/>
  <c r="M128" i="876" s="1"/>
  <c r="U125" i="876"/>
  <c r="U126" i="876" s="1"/>
  <c r="U128" i="876" s="1"/>
  <c r="G125" i="876"/>
  <c r="G126" i="876" s="1"/>
  <c r="G128" i="876" s="1"/>
  <c r="I125" i="876"/>
  <c r="I126" i="876" s="1"/>
  <c r="I128" i="876" s="1"/>
  <c r="K116" i="876"/>
  <c r="K118" i="876" s="1"/>
  <c r="AC125" i="876"/>
  <c r="AC126" i="876" s="1"/>
  <c r="AC128" i="876" s="1"/>
  <c r="AN125" i="876"/>
  <c r="AN126" i="876" s="1"/>
  <c r="AN128" i="876" s="1"/>
  <c r="AL125" i="876"/>
  <c r="AL126" i="876" s="1"/>
  <c r="AL128" i="876" s="1"/>
  <c r="L125" i="876"/>
  <c r="L126" i="876" s="1"/>
  <c r="L128" i="876" s="1"/>
  <c r="V125" i="876"/>
  <c r="V126" i="876" s="1"/>
  <c r="V128" i="876" s="1"/>
  <c r="AK125" i="876"/>
  <c r="AK126" i="876" s="1"/>
  <c r="AK128" i="876" s="1"/>
  <c r="J125" i="876"/>
  <c r="J126" i="876" s="1"/>
  <c r="J128" i="876" s="1"/>
  <c r="O125" i="876"/>
  <c r="O126" i="876" s="1"/>
  <c r="O128" i="876" s="1"/>
  <c r="P125" i="876"/>
  <c r="P126" i="876" s="1"/>
  <c r="P128" i="876" s="1"/>
  <c r="F116" i="876"/>
  <c r="F118" i="876" s="1"/>
  <c r="N116" i="876"/>
  <c r="N118" i="876" s="1"/>
  <c r="H125" i="876"/>
  <c r="H126" i="876" s="1"/>
  <c r="H128" i="876" s="1"/>
  <c r="AQ125" i="873"/>
  <c r="AQ126" i="873" s="1"/>
  <c r="AQ128" i="873" s="1"/>
  <c r="F125" i="873"/>
  <c r="F126" i="873" s="1"/>
  <c r="F128" i="873" s="1"/>
  <c r="P125" i="873"/>
  <c r="P126" i="873" s="1"/>
  <c r="P128" i="873" s="1"/>
  <c r="Y125" i="873"/>
  <c r="Y126" i="873" s="1"/>
  <c r="Y128" i="873" s="1"/>
  <c r="AK125" i="873"/>
  <c r="AK126" i="873" s="1"/>
  <c r="AK128" i="873" s="1"/>
  <c r="M125" i="873"/>
  <c r="M126" i="873" s="1"/>
  <c r="M128" i="873" s="1"/>
  <c r="E116" i="873"/>
  <c r="E118" i="873" s="1"/>
  <c r="U116" i="873"/>
  <c r="U118" i="873" s="1"/>
  <c r="O116" i="873"/>
  <c r="O118" i="873" s="1"/>
  <c r="H116" i="873"/>
  <c r="H118" i="873" s="1"/>
  <c r="AL125" i="873"/>
  <c r="AL126" i="873" s="1"/>
  <c r="AL128" i="873" s="1"/>
  <c r="AC116" i="873"/>
  <c r="AC118" i="873" s="1"/>
  <c r="D132" i="873"/>
  <c r="AG125" i="873"/>
  <c r="AG126" i="873" s="1"/>
  <c r="AG128" i="873" s="1"/>
  <c r="AO116" i="873"/>
  <c r="AO118" i="873" s="1"/>
  <c r="Z125" i="872"/>
  <c r="Z126" i="872" s="1"/>
  <c r="Z128" i="872" s="1"/>
  <c r="AD125" i="872"/>
  <c r="AD126" i="872" s="1"/>
  <c r="AD128" i="872" s="1"/>
  <c r="D132" i="872"/>
  <c r="H125" i="872"/>
  <c r="H126" i="872" s="1"/>
  <c r="H128" i="872" s="1"/>
  <c r="AP125" i="872"/>
  <c r="AP126" i="872" s="1"/>
  <c r="AP128" i="872" s="1"/>
  <c r="X125" i="872"/>
  <c r="X126" i="872" s="1"/>
  <c r="X128" i="872" s="1"/>
  <c r="V125" i="872"/>
  <c r="V126" i="872" s="1"/>
  <c r="V128" i="872" s="1"/>
  <c r="J125" i="872"/>
  <c r="J126" i="872" s="1"/>
  <c r="J128" i="872" s="1"/>
  <c r="I116" i="872"/>
  <c r="I118" i="872" s="1"/>
  <c r="N125" i="872"/>
  <c r="N126" i="872" s="1"/>
  <c r="N128" i="872" s="1"/>
  <c r="L125" i="872"/>
  <c r="L126" i="872" s="1"/>
  <c r="L128" i="872" s="1"/>
  <c r="AL125" i="872"/>
  <c r="AL126" i="872" s="1"/>
  <c r="AL128" i="872" s="1"/>
  <c r="AA125" i="872"/>
  <c r="AA126" i="872" s="1"/>
  <c r="AA128" i="872" s="1"/>
  <c r="M116" i="872"/>
  <c r="M118" i="872" s="1"/>
  <c r="G116" i="872"/>
  <c r="G118" i="872" s="1"/>
  <c r="K116" i="872"/>
  <c r="K118" i="872" s="1"/>
  <c r="AN125" i="872"/>
  <c r="AN126" i="872" s="1"/>
  <c r="AN128" i="872" s="1"/>
  <c r="P116" i="872"/>
  <c r="P118" i="872" s="1"/>
  <c r="R125" i="871"/>
  <c r="R126" i="871" s="1"/>
  <c r="R128" i="871" s="1"/>
  <c r="AF125" i="871"/>
  <c r="AF126" i="871" s="1"/>
  <c r="AF128" i="871" s="1"/>
  <c r="K125" i="871"/>
  <c r="K126" i="871" s="1"/>
  <c r="K128" i="871" s="1"/>
  <c r="F116" i="871"/>
  <c r="F118" i="871" s="1"/>
  <c r="M125" i="871"/>
  <c r="M126" i="871" s="1"/>
  <c r="M128" i="871" s="1"/>
  <c r="AL116" i="871"/>
  <c r="AL118" i="871" s="1"/>
  <c r="AN125" i="871"/>
  <c r="AN126" i="871" s="1"/>
  <c r="AN128" i="871" s="1"/>
  <c r="D132" i="871"/>
  <c r="AQ125" i="871"/>
  <c r="AQ126" i="871" s="1"/>
  <c r="AQ128" i="871" s="1"/>
  <c r="AR125" i="871"/>
  <c r="AR126" i="871" s="1"/>
  <c r="AR128" i="871" s="1"/>
  <c r="AI125" i="871"/>
  <c r="AI126" i="871" s="1"/>
  <c r="AI128" i="871" s="1"/>
  <c r="AD125" i="871"/>
  <c r="AD126" i="871" s="1"/>
  <c r="AD128" i="871" s="1"/>
  <c r="S125" i="871"/>
  <c r="S126" i="871" s="1"/>
  <c r="S128" i="871" s="1"/>
  <c r="W125" i="871"/>
  <c r="W126" i="871" s="1"/>
  <c r="W128" i="871" s="1"/>
  <c r="J125" i="871"/>
  <c r="J126" i="871" s="1"/>
  <c r="J128" i="871" s="1"/>
  <c r="H125" i="871"/>
  <c r="H126" i="871" s="1"/>
  <c r="H128" i="871" s="1"/>
  <c r="AO125" i="871"/>
  <c r="AO126" i="871" s="1"/>
  <c r="AO128" i="871" s="1"/>
  <c r="I116" i="871"/>
  <c r="I118" i="871" s="1"/>
  <c r="E116" i="871"/>
  <c r="E118" i="871" s="1"/>
  <c r="Z116" i="871"/>
  <c r="Z118" i="871" s="1"/>
  <c r="L125" i="868"/>
  <c r="L126" i="868" s="1"/>
  <c r="L128" i="868" s="1"/>
  <c r="Y125" i="868"/>
  <c r="Y126" i="868" s="1"/>
  <c r="Y128" i="868" s="1"/>
  <c r="P125" i="868"/>
  <c r="P126" i="868" s="1"/>
  <c r="P128" i="868" s="1"/>
  <c r="AG125" i="868"/>
  <c r="AG126" i="868" s="1"/>
  <c r="AG128" i="868" s="1"/>
  <c r="F116" i="868"/>
  <c r="F118" i="868" s="1"/>
  <c r="M125" i="868"/>
  <c r="M126" i="868" s="1"/>
  <c r="M128" i="868" s="1"/>
  <c r="K125" i="868"/>
  <c r="K126" i="868" s="1"/>
  <c r="K128" i="868" s="1"/>
  <c r="H125" i="868"/>
  <c r="H126" i="868" s="1"/>
  <c r="AN125" i="868"/>
  <c r="AN126" i="868" s="1"/>
  <c r="AN128" i="868" s="1"/>
  <c r="I116" i="868"/>
  <c r="I118" i="868" s="1"/>
  <c r="N125" i="868"/>
  <c r="N126" i="868" s="1"/>
  <c r="N128" i="868" s="1"/>
  <c r="J125" i="865"/>
  <c r="J126" i="865" s="1"/>
  <c r="J128" i="865" s="1"/>
  <c r="F125" i="865"/>
  <c r="F126" i="865" s="1"/>
  <c r="F128" i="865" s="1"/>
  <c r="AD128" i="865"/>
  <c r="AD125" i="865"/>
  <c r="AD126" i="865" s="1"/>
  <c r="K125" i="865"/>
  <c r="K126" i="865" s="1"/>
  <c r="K128" i="865" s="1"/>
  <c r="AC125" i="865"/>
  <c r="AC126" i="865" s="1"/>
  <c r="AC128" i="865" s="1"/>
  <c r="N125" i="865"/>
  <c r="N126" i="865" s="1"/>
  <c r="N128" i="865" s="1"/>
  <c r="E116" i="865"/>
  <c r="E118" i="865" s="1"/>
  <c r="Q125" i="865"/>
  <c r="Q126" i="865" s="1"/>
  <c r="Q128" i="865" s="1"/>
  <c r="I116" i="865"/>
  <c r="I118" i="865" s="1"/>
  <c r="L125" i="865"/>
  <c r="L126" i="865" s="1"/>
  <c r="L128" i="865" s="1"/>
  <c r="H116" i="865"/>
  <c r="H118" i="865" s="1"/>
  <c r="U125" i="865"/>
  <c r="U126" i="865" s="1"/>
  <c r="U128" i="865" s="1"/>
  <c r="G116" i="865"/>
  <c r="G118" i="865" s="1"/>
  <c r="AQ125" i="864"/>
  <c r="AQ126" i="864" s="1"/>
  <c r="AQ128" i="864" s="1"/>
  <c r="P116" i="864"/>
  <c r="P118" i="864" s="1"/>
  <c r="O125" i="864"/>
  <c r="O126" i="864" s="1"/>
  <c r="O128" i="864" s="1"/>
  <c r="AC125" i="864"/>
  <c r="AC126" i="864" s="1"/>
  <c r="AC128" i="864" s="1"/>
  <c r="I125" i="864"/>
  <c r="I126" i="864" s="1"/>
  <c r="I128" i="864" s="1"/>
  <c r="K116" i="864"/>
  <c r="K118" i="864" s="1"/>
  <c r="L116" i="864"/>
  <c r="L118" i="864" s="1"/>
  <c r="D132" i="864"/>
  <c r="AA125" i="864"/>
  <c r="AA126" i="864" s="1"/>
  <c r="AA128" i="864" s="1"/>
  <c r="J125" i="864"/>
  <c r="J126" i="864" s="1"/>
  <c r="J128" i="864" s="1"/>
  <c r="AF125" i="864"/>
  <c r="AF126" i="864" s="1"/>
  <c r="AF128" i="864" s="1"/>
  <c r="F116" i="864"/>
  <c r="F118" i="864" s="1"/>
  <c r="M125" i="864"/>
  <c r="M126" i="864" s="1"/>
  <c r="M128" i="864" s="1"/>
  <c r="G125" i="864"/>
  <c r="G126" i="864" s="1"/>
  <c r="G128" i="864" s="1"/>
  <c r="H125" i="864"/>
  <c r="H126" i="864" s="1"/>
  <c r="H128" i="864" s="1"/>
  <c r="E116" i="864"/>
  <c r="E118" i="864" s="1"/>
  <c r="AC125" i="863"/>
  <c r="AC126" i="863" s="1"/>
  <c r="AC128" i="863" s="1"/>
  <c r="X125" i="863"/>
  <c r="X126" i="863" s="1"/>
  <c r="X128" i="863" s="1"/>
  <c r="AB125" i="863"/>
  <c r="AB126" i="863" s="1"/>
  <c r="AB128" i="863" s="1"/>
  <c r="H116" i="863"/>
  <c r="H118" i="863" s="1"/>
  <c r="J116" i="863"/>
  <c r="J118" i="863" s="1"/>
  <c r="I116" i="863"/>
  <c r="I118" i="863" s="1"/>
  <c r="M125" i="863"/>
  <c r="M126" i="863" s="1"/>
  <c r="M128" i="863" s="1"/>
  <c r="AJ125" i="863"/>
  <c r="AJ126" i="863" s="1"/>
  <c r="AJ128" i="863" s="1"/>
  <c r="AO125" i="863"/>
  <c r="AO126" i="863" s="1"/>
  <c r="AO128" i="863" s="1"/>
  <c r="AQ125" i="863"/>
  <c r="AQ126" i="863" s="1"/>
  <c r="AQ128" i="863" s="1"/>
  <c r="AF125" i="863"/>
  <c r="AF126" i="863" s="1"/>
  <c r="AF128" i="863" s="1"/>
  <c r="P116" i="863"/>
  <c r="P118" i="863" s="1"/>
  <c r="S125" i="863"/>
  <c r="S126" i="863" s="1"/>
  <c r="S128" i="863" s="1"/>
  <c r="AN125" i="860"/>
  <c r="AN126" i="860" s="1"/>
  <c r="AN128" i="860" s="1"/>
  <c r="AD125" i="860"/>
  <c r="AD126" i="860" s="1"/>
  <c r="AD128" i="860" s="1"/>
  <c r="AH125" i="860"/>
  <c r="AH126" i="860" s="1"/>
  <c r="AH128" i="860" s="1"/>
  <c r="K116" i="860"/>
  <c r="K118" i="860" s="1"/>
  <c r="Y116" i="860"/>
  <c r="Y118" i="860" s="1"/>
  <c r="S125" i="860"/>
  <c r="S126" i="860" s="1"/>
  <c r="S128" i="860" s="1"/>
  <c r="H125" i="860"/>
  <c r="H126" i="860" s="1"/>
  <c r="H128" i="860" s="1"/>
  <c r="G125" i="860"/>
  <c r="G126" i="860" s="1"/>
  <c r="G128" i="860" s="1"/>
  <c r="AG116" i="860"/>
  <c r="AG118" i="860" s="1"/>
  <c r="Q116" i="860"/>
  <c r="Q118" i="860" s="1"/>
  <c r="P125" i="860"/>
  <c r="P126" i="860" s="1"/>
  <c r="P128" i="860" s="1"/>
  <c r="O116" i="860"/>
  <c r="O118" i="860" s="1"/>
  <c r="Q125" i="859"/>
  <c r="Q126" i="859" s="1"/>
  <c r="Q128" i="859" s="1"/>
  <c r="L125" i="859"/>
  <c r="L126" i="859" s="1"/>
  <c r="L128" i="859" s="1"/>
  <c r="P125" i="859"/>
  <c r="P126" i="859" s="1"/>
  <c r="P128" i="859" s="1"/>
  <c r="N116" i="859"/>
  <c r="N118" i="859" s="1"/>
  <c r="T125" i="859"/>
  <c r="T126" i="859" s="1"/>
  <c r="T128" i="859" s="1"/>
  <c r="AQ125" i="859"/>
  <c r="AQ126" i="859" s="1"/>
  <c r="AQ128" i="859" s="1"/>
  <c r="I116" i="859"/>
  <c r="I118" i="859" s="1"/>
  <c r="S116" i="859"/>
  <c r="S118" i="859" s="1"/>
  <c r="O125" i="859"/>
  <c r="O126" i="859" s="1"/>
  <c r="O128" i="859" s="1"/>
  <c r="AR116" i="859"/>
  <c r="AR118" i="859" s="1"/>
  <c r="AN116" i="859"/>
  <c r="AN118" i="859" s="1"/>
  <c r="F116" i="859"/>
  <c r="F118" i="859" s="1"/>
  <c r="H125" i="859"/>
  <c r="H126" i="859" s="1"/>
  <c r="H128" i="859" s="1"/>
  <c r="AA125" i="859"/>
  <c r="AA126" i="859" s="1"/>
  <c r="AA128" i="859" s="1"/>
  <c r="M128" i="859"/>
  <c r="M125" i="859"/>
  <c r="M126" i="859" s="1"/>
  <c r="AB125" i="859"/>
  <c r="AB126" i="859" s="1"/>
  <c r="AB128" i="859" s="1"/>
  <c r="K125" i="859"/>
  <c r="K126" i="859" s="1"/>
  <c r="K128" i="859" s="1"/>
  <c r="H125" i="857"/>
  <c r="H126" i="857" s="1"/>
  <c r="H128" i="857" s="1"/>
  <c r="X125" i="857"/>
  <c r="X126" i="857" s="1"/>
  <c r="X128" i="857" s="1"/>
  <c r="AB125" i="857"/>
  <c r="AB126" i="857" s="1"/>
  <c r="AB128" i="857" s="1"/>
  <c r="E125" i="857"/>
  <c r="E126" i="857" s="1"/>
  <c r="E128" i="857" s="1"/>
  <c r="AC125" i="857"/>
  <c r="AC126" i="857" s="1"/>
  <c r="AC128" i="857" s="1"/>
  <c r="P125" i="857"/>
  <c r="P126" i="857" s="1"/>
  <c r="P128" i="857" s="1"/>
  <c r="V125" i="857"/>
  <c r="V126" i="857" s="1"/>
  <c r="V128" i="857" s="1"/>
  <c r="I125" i="857"/>
  <c r="I126" i="857" s="1"/>
  <c r="I128" i="857" s="1"/>
  <c r="K125" i="857"/>
  <c r="K126" i="857" s="1"/>
  <c r="K128" i="857" s="1"/>
  <c r="AO125" i="857"/>
  <c r="AO126" i="857" s="1"/>
  <c r="AO128" i="857" s="1"/>
  <c r="AI125" i="857"/>
  <c r="AI126" i="857" s="1"/>
  <c r="AI128" i="857" s="1"/>
  <c r="AM125" i="857"/>
  <c r="AM126" i="857" s="1"/>
  <c r="AM128" i="857" s="1"/>
  <c r="G116" i="857"/>
  <c r="G118" i="857" s="1"/>
  <c r="R116" i="857"/>
  <c r="R118" i="857" s="1"/>
  <c r="S116" i="857"/>
  <c r="S118" i="857" s="1"/>
  <c r="AL125" i="857"/>
  <c r="AL126" i="857" s="1"/>
  <c r="AL128" i="857" s="1"/>
  <c r="M125" i="857"/>
  <c r="M126" i="857" s="1"/>
  <c r="M128" i="857" s="1"/>
  <c r="N125" i="857"/>
  <c r="N126" i="857" s="1"/>
  <c r="N128" i="857" s="1"/>
  <c r="AF125" i="857"/>
  <c r="AF126" i="857" s="1"/>
  <c r="AF128" i="857" s="1"/>
  <c r="J125" i="857"/>
  <c r="J126" i="857" s="1"/>
  <c r="J128" i="857" s="1"/>
  <c r="AG125" i="857"/>
  <c r="AG126" i="857" s="1"/>
  <c r="AG128" i="857" s="1"/>
  <c r="AE125" i="857"/>
  <c r="AE126" i="857" s="1"/>
  <c r="AE128" i="857" s="1"/>
  <c r="O116" i="857"/>
  <c r="O118" i="857" s="1"/>
  <c r="Q125" i="856"/>
  <c r="Q126" i="856" s="1"/>
  <c r="Q128" i="856" s="1"/>
  <c r="L116" i="856"/>
  <c r="L118" i="856" s="1"/>
  <c r="AO125" i="856"/>
  <c r="AO126" i="856" s="1"/>
  <c r="AO128" i="856" s="1"/>
  <c r="M125" i="856"/>
  <c r="M126" i="856" s="1"/>
  <c r="M128" i="856" s="1"/>
  <c r="O125" i="856"/>
  <c r="O126" i="856" s="1"/>
  <c r="O128" i="856" s="1"/>
  <c r="P125" i="856"/>
  <c r="P126" i="856" s="1"/>
  <c r="P128" i="856" s="1"/>
  <c r="AG125" i="856"/>
  <c r="AG126" i="856" s="1"/>
  <c r="AG128" i="856" s="1"/>
  <c r="J116" i="856"/>
  <c r="J118" i="856" s="1"/>
  <c r="F125" i="856"/>
  <c r="F126" i="856" s="1"/>
  <c r="F128" i="856" s="1"/>
  <c r="G116" i="856"/>
  <c r="G118" i="856" s="1"/>
  <c r="K116" i="856"/>
  <c r="K118" i="856" s="1"/>
  <c r="G116" i="855"/>
  <c r="G118" i="855" s="1"/>
  <c r="F116" i="855"/>
  <c r="F118" i="855" s="1"/>
  <c r="AH125" i="855"/>
  <c r="AH126" i="855" s="1"/>
  <c r="AH128" i="855" s="1"/>
  <c r="I116" i="855"/>
  <c r="I118" i="855" s="1"/>
  <c r="AN116" i="855"/>
  <c r="AN118" i="855" s="1"/>
  <c r="E116" i="855"/>
  <c r="E118" i="855" s="1"/>
  <c r="AJ125" i="855"/>
  <c r="AJ126" i="855" s="1"/>
  <c r="AJ128" i="855" s="1"/>
  <c r="W125" i="855"/>
  <c r="W126" i="855" s="1"/>
  <c r="W128" i="855" s="1"/>
  <c r="T125" i="855"/>
  <c r="T126" i="855" s="1"/>
  <c r="T128" i="855" s="1"/>
  <c r="AA125" i="855"/>
  <c r="AA126" i="855" s="1"/>
  <c r="AA128" i="855" s="1"/>
  <c r="N116" i="855"/>
  <c r="N118" i="855" s="1"/>
  <c r="M125" i="855"/>
  <c r="M126" i="855" s="1"/>
  <c r="M128" i="855" s="1"/>
  <c r="J116" i="855"/>
  <c r="J118" i="855" s="1"/>
  <c r="R116" i="855"/>
  <c r="R118" i="855" s="1"/>
  <c r="D132" i="855"/>
  <c r="N116" i="854"/>
  <c r="N118" i="854" s="1"/>
  <c r="I125" i="854"/>
  <c r="I126" i="854" s="1"/>
  <c r="I128" i="854" s="1"/>
  <c r="S125" i="854"/>
  <c r="S126" i="854" s="1"/>
  <c r="S128" i="854" s="1"/>
  <c r="Q125" i="854"/>
  <c r="Q126" i="854" s="1"/>
  <c r="Q128" i="854" s="1"/>
  <c r="G116" i="854"/>
  <c r="G118" i="854" s="1"/>
  <c r="O116" i="854"/>
  <c r="O118" i="854" s="1"/>
  <c r="AK116" i="854"/>
  <c r="AK118" i="854" s="1"/>
  <c r="L125" i="854"/>
  <c r="L126" i="854" s="1"/>
  <c r="L128" i="854" s="1"/>
  <c r="D132" i="854"/>
  <c r="R116" i="854"/>
  <c r="R118" i="854" s="1"/>
  <c r="AE125" i="854"/>
  <c r="AE126" i="854" s="1"/>
  <c r="AE128" i="854" s="1"/>
  <c r="P116" i="854"/>
  <c r="P118" i="854" s="1"/>
  <c r="AG116" i="854"/>
  <c r="AG118" i="854" s="1"/>
  <c r="U125" i="854"/>
  <c r="U126" i="854" s="1"/>
  <c r="U128" i="854" s="1"/>
  <c r="AO116" i="854"/>
  <c r="AO118" i="854" s="1"/>
  <c r="E116" i="854"/>
  <c r="E118" i="854" s="1"/>
  <c r="AP125" i="853"/>
  <c r="AP126" i="853" s="1"/>
  <c r="AP128" i="853" s="1"/>
  <c r="AQ125" i="853"/>
  <c r="AQ126" i="853" s="1"/>
  <c r="AQ128" i="853" s="1"/>
  <c r="X125" i="853"/>
  <c r="X126" i="853" s="1"/>
  <c r="X128" i="853" s="1"/>
  <c r="AL125" i="853"/>
  <c r="AL126" i="853" s="1"/>
  <c r="AL128" i="853" s="1"/>
  <c r="P116" i="853"/>
  <c r="P118" i="853" s="1"/>
  <c r="I125" i="853"/>
  <c r="I126" i="853" s="1"/>
  <c r="I128" i="853" s="1"/>
  <c r="D132" i="853"/>
  <c r="AA125" i="853"/>
  <c r="AA126" i="853" s="1"/>
  <c r="AA128" i="853" s="1"/>
  <c r="Q125" i="853"/>
  <c r="Q126" i="853" s="1"/>
  <c r="Q128" i="853" s="1"/>
  <c r="Y125" i="853"/>
  <c r="Y126" i="853" s="1"/>
  <c r="Y128" i="853" s="1"/>
  <c r="AH125" i="853"/>
  <c r="AH126" i="853" s="1"/>
  <c r="AH128" i="853" s="1"/>
  <c r="M116" i="853"/>
  <c r="M118" i="853" s="1"/>
  <c r="R116" i="853"/>
  <c r="R118" i="853" s="1"/>
  <c r="L116" i="853"/>
  <c r="L118" i="853" s="1"/>
  <c r="AD125" i="853"/>
  <c r="AD126" i="853" s="1"/>
  <c r="AD128" i="853" s="1"/>
  <c r="AI125" i="853"/>
  <c r="AI126" i="853" s="1"/>
  <c r="AI128" i="853" s="1"/>
  <c r="E116" i="853"/>
  <c r="E118" i="853" s="1"/>
  <c r="N116" i="853"/>
  <c r="N118" i="853" s="1"/>
  <c r="G125" i="853"/>
  <c r="G126" i="853" s="1"/>
  <c r="G128" i="853" s="1"/>
  <c r="J116" i="853"/>
  <c r="J118" i="853" s="1"/>
  <c r="N116" i="852"/>
  <c r="N118" i="852" s="1"/>
  <c r="AP125" i="852"/>
  <c r="AP126" i="852" s="1"/>
  <c r="AP128" i="852" s="1"/>
  <c r="S125" i="852"/>
  <c r="S126" i="852" s="1"/>
  <c r="S128" i="852" s="1"/>
  <c r="V125" i="852"/>
  <c r="V126" i="852" s="1"/>
  <c r="V128" i="852" s="1"/>
  <c r="E116" i="852"/>
  <c r="E118" i="852" s="1"/>
  <c r="O116" i="852"/>
  <c r="O118" i="852" s="1"/>
  <c r="Q116" i="852"/>
  <c r="Q118" i="852" s="1"/>
  <c r="P116" i="852"/>
  <c r="P118" i="852" s="1"/>
  <c r="H116" i="852"/>
  <c r="H118" i="852" s="1"/>
  <c r="L116" i="852"/>
  <c r="L118" i="852" s="1"/>
  <c r="J116" i="852"/>
  <c r="J118" i="852" s="1"/>
  <c r="K125" i="852"/>
  <c r="K126" i="852" s="1"/>
  <c r="K128" i="852" s="1"/>
  <c r="R125" i="852"/>
  <c r="R126" i="852" s="1"/>
  <c r="R128" i="852" s="1"/>
  <c r="D132" i="852"/>
  <c r="G116" i="852"/>
  <c r="G118" i="852" s="1"/>
  <c r="F116" i="852"/>
  <c r="F118" i="852" s="1"/>
  <c r="H125" i="851"/>
  <c r="H126" i="851" s="1"/>
  <c r="H128" i="851" s="1"/>
  <c r="Q125" i="851"/>
  <c r="Q126" i="851" s="1"/>
  <c r="Q128" i="851" s="1"/>
  <c r="L125" i="851"/>
  <c r="L126" i="851" s="1"/>
  <c r="L128" i="851" s="1"/>
  <c r="AI125" i="851"/>
  <c r="AI126" i="851" s="1"/>
  <c r="AI128" i="851" s="1"/>
  <c r="F125" i="851"/>
  <c r="F126" i="851" s="1"/>
  <c r="F128" i="851" s="1"/>
  <c r="AA125" i="851"/>
  <c r="AA126" i="851" s="1"/>
  <c r="AA128" i="851" s="1"/>
  <c r="S116" i="851"/>
  <c r="S118" i="851" s="1"/>
  <c r="AE125" i="851"/>
  <c r="AE126" i="851" s="1"/>
  <c r="AE128" i="851" s="1"/>
  <c r="O125" i="851"/>
  <c r="O126" i="851" s="1"/>
  <c r="O128" i="851" s="1"/>
  <c r="J125" i="851"/>
  <c r="J126" i="851" s="1"/>
  <c r="J128" i="851" s="1"/>
  <c r="R125" i="851"/>
  <c r="R126" i="851" s="1"/>
  <c r="R128" i="851" s="1"/>
  <c r="K125" i="851"/>
  <c r="K126" i="851" s="1"/>
  <c r="K128" i="851" s="1"/>
  <c r="F116" i="850"/>
  <c r="F118" i="850" s="1"/>
  <c r="S125" i="850"/>
  <c r="S126" i="850" s="1"/>
  <c r="S128" i="850" s="1"/>
  <c r="H125" i="850"/>
  <c r="H126" i="850" s="1"/>
  <c r="H128" i="850" s="1"/>
  <c r="AG125" i="850"/>
  <c r="AG126" i="850" s="1"/>
  <c r="AG128" i="850" s="1"/>
  <c r="D132" i="850"/>
  <c r="I116" i="850"/>
  <c r="I118" i="850" s="1"/>
  <c r="G116" i="850"/>
  <c r="G118" i="850" s="1"/>
  <c r="N116" i="850"/>
  <c r="N118" i="850" s="1"/>
  <c r="R125" i="850"/>
  <c r="R126" i="850" s="1"/>
  <c r="R128" i="850" s="1"/>
  <c r="K125" i="850"/>
  <c r="K126" i="850" s="1"/>
  <c r="K128" i="850" s="1"/>
  <c r="Q116" i="850"/>
  <c r="Q118" i="850" s="1"/>
  <c r="M116" i="850"/>
  <c r="M118" i="850" s="1"/>
  <c r="E116" i="850"/>
  <c r="E118" i="850" s="1"/>
  <c r="U125" i="849"/>
  <c r="U126" i="849" s="1"/>
  <c r="U128" i="849" s="1"/>
  <c r="AR125" i="849"/>
  <c r="AR126" i="849" s="1"/>
  <c r="AR128" i="849" s="1"/>
  <c r="D132" i="849"/>
  <c r="S125" i="849"/>
  <c r="S126" i="849" s="1"/>
  <c r="S128" i="849" s="1"/>
  <c r="AB125" i="849"/>
  <c r="AB126" i="849" s="1"/>
  <c r="AB128" i="849" s="1"/>
  <c r="R116" i="849"/>
  <c r="R118" i="849" s="1"/>
  <c r="AC125" i="849"/>
  <c r="AC126" i="849" s="1"/>
  <c r="AC128" i="849" s="1"/>
  <c r="I125" i="849"/>
  <c r="I126" i="849" s="1"/>
  <c r="I128" i="849" s="1"/>
  <c r="F116" i="849"/>
  <c r="F118" i="849" s="1"/>
  <c r="M125" i="849"/>
  <c r="M126" i="849" s="1"/>
  <c r="M128" i="849" s="1"/>
  <c r="O125" i="849"/>
  <c r="O126" i="849" s="1"/>
  <c r="O128" i="849" s="1"/>
  <c r="Z125" i="849"/>
  <c r="Z126" i="849" s="1"/>
  <c r="Z128" i="849" s="1"/>
  <c r="E125" i="849"/>
  <c r="E126" i="849" s="1"/>
  <c r="E128" i="849" s="1"/>
  <c r="Y125" i="849"/>
  <c r="Y126" i="849" s="1"/>
  <c r="Y128" i="849" s="1"/>
  <c r="Q116" i="849"/>
  <c r="Q118" i="849" s="1"/>
  <c r="G116" i="849"/>
  <c r="G118" i="849" s="1"/>
  <c r="J116" i="849"/>
  <c r="J118" i="849" s="1"/>
  <c r="N125" i="849"/>
  <c r="N126" i="849" s="1"/>
  <c r="N128" i="849" s="1"/>
  <c r="P125" i="849"/>
  <c r="P126" i="849" s="1"/>
  <c r="P128" i="849" s="1"/>
  <c r="M125" i="848"/>
  <c r="M126" i="848" s="1"/>
  <c r="M128" i="848" s="1"/>
  <c r="F125" i="848"/>
  <c r="F126" i="848" s="1"/>
  <c r="F128" i="848" s="1"/>
  <c r="J116" i="848"/>
  <c r="J118" i="848" s="1"/>
  <c r="K116" i="848"/>
  <c r="K118" i="848" s="1"/>
  <c r="R116" i="848"/>
  <c r="R118" i="848" s="1"/>
  <c r="H125" i="848"/>
  <c r="H126" i="848" s="1"/>
  <c r="H128" i="848" s="1"/>
  <c r="S116" i="848"/>
  <c r="S118" i="848" s="1"/>
  <c r="U125" i="848"/>
  <c r="U126" i="848" s="1"/>
  <c r="U128" i="848" s="1"/>
  <c r="G116" i="848"/>
  <c r="G118" i="848" s="1"/>
  <c r="N125" i="848"/>
  <c r="N126" i="848" s="1"/>
  <c r="N128" i="848" s="1"/>
  <c r="Q116" i="848"/>
  <c r="Q118" i="848" s="1"/>
  <c r="O125" i="848"/>
  <c r="O126" i="848" s="1"/>
  <c r="O128" i="848" s="1"/>
  <c r="AG125" i="848"/>
  <c r="AG126" i="848" s="1"/>
  <c r="AG128" i="848" s="1"/>
  <c r="E125" i="848"/>
  <c r="E126" i="848" s="1"/>
  <c r="E128" i="848" s="1"/>
  <c r="AC125" i="848"/>
  <c r="AC126" i="848" s="1"/>
  <c r="AC128" i="848" s="1"/>
  <c r="I116" i="848"/>
  <c r="I118" i="848" s="1"/>
  <c r="AO116" i="848"/>
  <c r="AO118" i="848" s="1"/>
  <c r="O125" i="847"/>
  <c r="O126" i="847" s="1"/>
  <c r="O128" i="847" s="1"/>
  <c r="R125" i="847"/>
  <c r="R126" i="847" s="1"/>
  <c r="R128" i="847" s="1"/>
  <c r="T125" i="847"/>
  <c r="T126" i="847" s="1"/>
  <c r="T128" i="847" s="1"/>
  <c r="Q125" i="847"/>
  <c r="Q126" i="847" s="1"/>
  <c r="Q128" i="847" s="1"/>
  <c r="J125" i="847"/>
  <c r="J126" i="847" s="1"/>
  <c r="J128" i="847" s="1"/>
  <c r="AP116" i="847"/>
  <c r="AP118" i="847" s="1"/>
  <c r="AI125" i="847"/>
  <c r="AI126" i="847" s="1"/>
  <c r="AI128" i="847" s="1"/>
  <c r="K116" i="847"/>
  <c r="K118" i="847" s="1"/>
  <c r="AL116" i="847"/>
  <c r="AL118" i="847" s="1"/>
  <c r="E116" i="847"/>
  <c r="E118" i="847" s="1"/>
  <c r="V116" i="847"/>
  <c r="V118" i="847" s="1"/>
  <c r="L125" i="847"/>
  <c r="L126" i="847" s="1"/>
  <c r="L128" i="847" s="1"/>
  <c r="X125" i="847"/>
  <c r="X126" i="847" s="1"/>
  <c r="X128" i="847" s="1"/>
  <c r="AN125" i="847"/>
  <c r="AN126" i="847" s="1"/>
  <c r="AN128" i="847" s="1"/>
  <c r="M116" i="847"/>
  <c r="M118" i="847" s="1"/>
  <c r="Z116" i="847"/>
  <c r="Z118" i="847" s="1"/>
  <c r="H116" i="847"/>
  <c r="H118" i="847" s="1"/>
  <c r="AJ125" i="847"/>
  <c r="AJ126" i="847" s="1"/>
  <c r="AJ128" i="847" s="1"/>
  <c r="AD116" i="847"/>
  <c r="AD118" i="847" s="1"/>
  <c r="D132" i="847"/>
  <c r="P125" i="847"/>
  <c r="P126" i="847" s="1"/>
  <c r="P128" i="847" s="1"/>
  <c r="S125" i="846"/>
  <c r="S126" i="846" s="1"/>
  <c r="S128" i="846" s="1"/>
  <c r="G125" i="846"/>
  <c r="G126" i="846" s="1"/>
  <c r="G128" i="846" s="1"/>
  <c r="I125" i="846"/>
  <c r="I126" i="846" s="1"/>
  <c r="I128" i="846" s="1"/>
  <c r="K125" i="846"/>
  <c r="K126" i="846" s="1"/>
  <c r="K128" i="846" s="1"/>
  <c r="J125" i="846"/>
  <c r="J126" i="846" s="1"/>
  <c r="J128" i="846" s="1"/>
  <c r="AP125" i="846"/>
  <c r="AP126" i="846" s="1"/>
  <c r="AP128" i="846" s="1"/>
  <c r="AI125" i="846"/>
  <c r="AI126" i="846" s="1"/>
  <c r="AI128" i="846" s="1"/>
  <c r="L116" i="846"/>
  <c r="L118" i="846" s="1"/>
  <c r="O125" i="846"/>
  <c r="O126" i="846" s="1"/>
  <c r="O128" i="846" s="1"/>
  <c r="N116" i="846"/>
  <c r="N118" i="846" s="1"/>
  <c r="F116" i="846"/>
  <c r="F118" i="846" s="1"/>
  <c r="M116" i="846"/>
  <c r="M118" i="846" s="1"/>
  <c r="R125" i="846"/>
  <c r="R126" i="846" s="1"/>
  <c r="R128" i="846" s="1"/>
  <c r="Q125" i="846"/>
  <c r="Q126" i="846" s="1"/>
  <c r="Q128" i="846" s="1"/>
  <c r="D132" i="846"/>
  <c r="W125" i="846"/>
  <c r="W126" i="846" s="1"/>
  <c r="W128" i="846" s="1"/>
  <c r="AQ125" i="846"/>
  <c r="AQ126" i="846" s="1"/>
  <c r="AQ128" i="846" s="1"/>
  <c r="AM116" i="846"/>
  <c r="AM118" i="846" s="1"/>
  <c r="AE116" i="846"/>
  <c r="AE118" i="846" s="1"/>
  <c r="M127" i="845"/>
  <c r="M128" i="845" s="1"/>
  <c r="M130" i="845" s="1"/>
  <c r="X127" i="845"/>
  <c r="X128" i="845" s="1"/>
  <c r="X130" i="845" s="1"/>
  <c r="AN127" i="845"/>
  <c r="AN128" i="845" s="1"/>
  <c r="AN130" i="845" s="1"/>
  <c r="N127" i="845"/>
  <c r="N128" i="845" s="1"/>
  <c r="N130" i="845" s="1"/>
  <c r="AH127" i="845"/>
  <c r="AH128" i="845" s="1"/>
  <c r="AH130" i="845" s="1"/>
  <c r="G127" i="845"/>
  <c r="G128" i="845" s="1"/>
  <c r="G130" i="845" s="1"/>
  <c r="D134" i="845"/>
  <c r="F118" i="845"/>
  <c r="F120" i="845" s="1"/>
  <c r="U127" i="845"/>
  <c r="U128" i="845" s="1"/>
  <c r="U130" i="845" s="1"/>
  <c r="H127" i="845"/>
  <c r="H128" i="845" s="1"/>
  <c r="H130" i="845" s="1"/>
  <c r="P127" i="845"/>
  <c r="P128" i="845" s="1"/>
  <c r="P130" i="845" s="1"/>
  <c r="Z127" i="845"/>
  <c r="Z128" i="845" s="1"/>
  <c r="Z130" i="845" s="1"/>
  <c r="O127" i="845"/>
  <c r="O128" i="845" s="1"/>
  <c r="O130" i="845" s="1"/>
  <c r="I118" i="845"/>
  <c r="I120" i="845" s="1"/>
  <c r="D131" i="902" l="1"/>
  <c r="C85" i="902" s="1"/>
  <c r="C6" i="902" s="1"/>
  <c r="I128" i="884"/>
  <c r="I125" i="884"/>
  <c r="I126" i="884" s="1"/>
  <c r="Y125" i="848"/>
  <c r="Y126" i="848" s="1"/>
  <c r="Y128" i="848" s="1"/>
  <c r="AA125" i="849"/>
  <c r="AA126" i="849" s="1"/>
  <c r="AA128" i="849" s="1"/>
  <c r="F128" i="884"/>
  <c r="AJ125" i="899"/>
  <c r="AJ126" i="899" s="1"/>
  <c r="AJ128" i="899" s="1"/>
  <c r="H128" i="868"/>
  <c r="H128" i="893"/>
  <c r="Z125" i="896"/>
  <c r="Z126" i="896" s="1"/>
  <c r="Z128" i="896" s="1"/>
  <c r="F125" i="895"/>
  <c r="F126" i="895" s="1"/>
  <c r="F128" i="895" s="1"/>
  <c r="AH125" i="890"/>
  <c r="AH126" i="890" s="1"/>
  <c r="AH128" i="890" s="1"/>
  <c r="AJ128" i="889"/>
  <c r="AQ125" i="888"/>
  <c r="AQ126" i="888" s="1"/>
  <c r="AQ128" i="888" s="1"/>
  <c r="AQ125" i="880"/>
  <c r="AQ126" i="880" s="1"/>
  <c r="AQ128" i="880"/>
  <c r="AP125" i="876"/>
  <c r="AP126" i="876" s="1"/>
  <c r="AP128" i="876" s="1"/>
  <c r="AP125" i="871"/>
  <c r="AP126" i="871" s="1"/>
  <c r="AP128" i="871" s="1"/>
  <c r="L128" i="860"/>
  <c r="L128" i="850"/>
  <c r="O125" i="850"/>
  <c r="O126" i="850" s="1"/>
  <c r="O128" i="850" s="1"/>
  <c r="L125" i="850"/>
  <c r="L126" i="850" s="1"/>
  <c r="AK125" i="847"/>
  <c r="AK126" i="847" s="1"/>
  <c r="AK128" i="847" s="1"/>
  <c r="AB128" i="855"/>
  <c r="AE128" i="849"/>
  <c r="AD128" i="849"/>
  <c r="G125" i="901"/>
  <c r="G126" i="901" s="1"/>
  <c r="G128" i="901" s="1"/>
  <c r="H125" i="901"/>
  <c r="H126" i="901" s="1"/>
  <c r="H128" i="901" s="1"/>
  <c r="K125" i="901"/>
  <c r="K126" i="901" s="1"/>
  <c r="K128" i="901" s="1"/>
  <c r="M125" i="901"/>
  <c r="M126" i="901" s="1"/>
  <c r="M128" i="901" s="1"/>
  <c r="I125" i="901"/>
  <c r="I126" i="901" s="1"/>
  <c r="I128" i="901" s="1"/>
  <c r="L125" i="900"/>
  <c r="L126" i="900" s="1"/>
  <c r="L128" i="900" s="1"/>
  <c r="H125" i="900"/>
  <c r="H126" i="900" s="1"/>
  <c r="H128" i="900" s="1"/>
  <c r="D131" i="900" s="1"/>
  <c r="C85" i="900" s="1"/>
  <c r="J125" i="900"/>
  <c r="J126" i="900" s="1"/>
  <c r="J128" i="900" s="1"/>
  <c r="N125" i="900"/>
  <c r="N126" i="900" s="1"/>
  <c r="N128" i="900" s="1"/>
  <c r="AI125" i="899"/>
  <c r="AI126" i="899" s="1"/>
  <c r="AI128" i="899" s="1"/>
  <c r="K125" i="899"/>
  <c r="K126" i="899" s="1"/>
  <c r="K128" i="899" s="1"/>
  <c r="AB125" i="899"/>
  <c r="AB126" i="899" s="1"/>
  <c r="AB128" i="899" s="1"/>
  <c r="AM125" i="899"/>
  <c r="AM126" i="899" s="1"/>
  <c r="AM128" i="899" s="1"/>
  <c r="J125" i="899"/>
  <c r="J126" i="899" s="1"/>
  <c r="J128" i="899" s="1"/>
  <c r="AR125" i="899"/>
  <c r="AR126" i="899" s="1"/>
  <c r="AR128" i="899" s="1"/>
  <c r="P125" i="899"/>
  <c r="P126" i="899" s="1"/>
  <c r="P128" i="899" s="1"/>
  <c r="W125" i="899"/>
  <c r="W126" i="899" s="1"/>
  <c r="W128" i="899" s="1"/>
  <c r="N125" i="897"/>
  <c r="N126" i="897" s="1"/>
  <c r="N128" i="897" s="1"/>
  <c r="Q125" i="897"/>
  <c r="Q126" i="897" s="1"/>
  <c r="Q128" i="897" s="1"/>
  <c r="J125" i="897"/>
  <c r="J126" i="897" s="1"/>
  <c r="J128" i="897" s="1"/>
  <c r="U128" i="897"/>
  <c r="U125" i="897"/>
  <c r="U126" i="897" s="1"/>
  <c r="L125" i="897"/>
  <c r="L126" i="897" s="1"/>
  <c r="L128" i="897" s="1"/>
  <c r="F125" i="897"/>
  <c r="F126" i="897" s="1"/>
  <c r="F128" i="897" s="1"/>
  <c r="F125" i="896"/>
  <c r="F126" i="896" s="1"/>
  <c r="F128" i="896" s="1"/>
  <c r="P125" i="896"/>
  <c r="P126" i="896" s="1"/>
  <c r="P128" i="896" s="1"/>
  <c r="O125" i="896"/>
  <c r="O126" i="896" s="1"/>
  <c r="O128" i="896" s="1"/>
  <c r="AO125" i="895"/>
  <c r="AO126" i="895" s="1"/>
  <c r="AO128" i="895" s="1"/>
  <c r="D131" i="895" s="1"/>
  <c r="C85" i="895" s="1"/>
  <c r="F125" i="894"/>
  <c r="F126" i="894" s="1"/>
  <c r="F128" i="894" s="1"/>
  <c r="M125" i="894"/>
  <c r="M126" i="894" s="1"/>
  <c r="M128" i="894" s="1"/>
  <c r="O125" i="894"/>
  <c r="O126" i="894" s="1"/>
  <c r="O128" i="894" s="1"/>
  <c r="J125" i="894"/>
  <c r="J126" i="894" s="1"/>
  <c r="J128" i="894" s="1"/>
  <c r="H125" i="894"/>
  <c r="H126" i="894" s="1"/>
  <c r="H128" i="894" s="1"/>
  <c r="N125" i="894"/>
  <c r="N126" i="894" s="1"/>
  <c r="N128" i="894" s="1"/>
  <c r="K125" i="894"/>
  <c r="K126" i="894" s="1"/>
  <c r="K128" i="894" s="1"/>
  <c r="P125" i="894"/>
  <c r="P126" i="894" s="1"/>
  <c r="P128" i="894" s="1"/>
  <c r="E125" i="894"/>
  <c r="E126" i="894" s="1"/>
  <c r="E128" i="894" s="1"/>
  <c r="I125" i="894"/>
  <c r="I126" i="894" s="1"/>
  <c r="I128" i="894" s="1"/>
  <c r="E125" i="893"/>
  <c r="E126" i="893" s="1"/>
  <c r="E128" i="893" s="1"/>
  <c r="P125" i="893"/>
  <c r="P126" i="893" s="1"/>
  <c r="P128" i="893" s="1"/>
  <c r="M125" i="893"/>
  <c r="M126" i="893" s="1"/>
  <c r="M128" i="893" s="1"/>
  <c r="N125" i="893"/>
  <c r="N126" i="893" s="1"/>
  <c r="N128" i="893" s="1"/>
  <c r="J125" i="893"/>
  <c r="J126" i="893" s="1"/>
  <c r="J128" i="893" s="1"/>
  <c r="L125" i="893"/>
  <c r="L126" i="893" s="1"/>
  <c r="L128" i="893" s="1"/>
  <c r="I125" i="893"/>
  <c r="I126" i="893" s="1"/>
  <c r="I128" i="893" s="1"/>
  <c r="K125" i="893"/>
  <c r="K126" i="893" s="1"/>
  <c r="K128" i="893" s="1"/>
  <c r="M125" i="892"/>
  <c r="M126" i="892" s="1"/>
  <c r="M128" i="892" s="1"/>
  <c r="K125" i="892"/>
  <c r="K126" i="892" s="1"/>
  <c r="K128" i="892" s="1"/>
  <c r="I125" i="892"/>
  <c r="I126" i="892" s="1"/>
  <c r="I128" i="892" s="1"/>
  <c r="G125" i="892"/>
  <c r="G126" i="892" s="1"/>
  <c r="G128" i="892" s="1"/>
  <c r="H125" i="892"/>
  <c r="H126" i="892" s="1"/>
  <c r="H128" i="892" s="1"/>
  <c r="E125" i="892"/>
  <c r="E126" i="892" s="1"/>
  <c r="E128" i="892" s="1"/>
  <c r="AE125" i="892"/>
  <c r="AE126" i="892" s="1"/>
  <c r="AE128" i="892" s="1"/>
  <c r="F128" i="891"/>
  <c r="F125" i="891"/>
  <c r="F126" i="891" s="1"/>
  <c r="L125" i="891"/>
  <c r="L126" i="891" s="1"/>
  <c r="L128" i="891" s="1"/>
  <c r="I125" i="891"/>
  <c r="I126" i="891" s="1"/>
  <c r="I128" i="891" s="1"/>
  <c r="G125" i="890"/>
  <c r="G126" i="890" s="1"/>
  <c r="G128" i="890" s="1"/>
  <c r="F125" i="890"/>
  <c r="F126" i="890" s="1"/>
  <c r="F128" i="890" s="1"/>
  <c r="AA128" i="890"/>
  <c r="AA125" i="890"/>
  <c r="AA126" i="890" s="1"/>
  <c r="H125" i="890"/>
  <c r="H126" i="890" s="1"/>
  <c r="H128" i="890" s="1"/>
  <c r="I125" i="890"/>
  <c r="I126" i="890" s="1"/>
  <c r="I128" i="890" s="1"/>
  <c r="X125" i="889"/>
  <c r="X126" i="889" s="1"/>
  <c r="X128" i="889" s="1"/>
  <c r="AF125" i="889"/>
  <c r="AF126" i="889" s="1"/>
  <c r="AF128" i="889" s="1"/>
  <c r="AR125" i="889"/>
  <c r="AR126" i="889" s="1"/>
  <c r="AR128" i="889" s="1"/>
  <c r="AM128" i="889"/>
  <c r="AM125" i="889"/>
  <c r="AM126" i="889" s="1"/>
  <c r="N125" i="889"/>
  <c r="N126" i="889" s="1"/>
  <c r="N128" i="889" s="1"/>
  <c r="T125" i="889"/>
  <c r="T126" i="889" s="1"/>
  <c r="T128" i="889" s="1"/>
  <c r="AC125" i="889"/>
  <c r="AC126" i="889" s="1"/>
  <c r="AC128" i="889" s="1"/>
  <c r="N125" i="888"/>
  <c r="N126" i="888" s="1"/>
  <c r="N128" i="888" s="1"/>
  <c r="H125" i="888"/>
  <c r="H126" i="888" s="1"/>
  <c r="H128" i="888" s="1"/>
  <c r="M125" i="888"/>
  <c r="M126" i="888" s="1"/>
  <c r="M128" i="888" s="1"/>
  <c r="F125" i="888"/>
  <c r="F126" i="888" s="1"/>
  <c r="F128" i="888" s="1"/>
  <c r="H125" i="887"/>
  <c r="H126" i="887" s="1"/>
  <c r="H128" i="887" s="1"/>
  <c r="O125" i="887"/>
  <c r="O126" i="887" s="1"/>
  <c r="O128" i="887" s="1"/>
  <c r="M125" i="887"/>
  <c r="M126" i="887" s="1"/>
  <c r="M128" i="887" s="1"/>
  <c r="J125" i="887"/>
  <c r="J126" i="887" s="1"/>
  <c r="J128" i="887" s="1"/>
  <c r="I125" i="885"/>
  <c r="I126" i="885" s="1"/>
  <c r="I128" i="885" s="1"/>
  <c r="P125" i="885"/>
  <c r="P126" i="885" s="1"/>
  <c r="P128" i="885" s="1"/>
  <c r="W125" i="885"/>
  <c r="W126" i="885" s="1"/>
  <c r="W128" i="885" s="1"/>
  <c r="AI125" i="885"/>
  <c r="AI126" i="885" s="1"/>
  <c r="AI128" i="885" s="1"/>
  <c r="J128" i="885"/>
  <c r="J125" i="885"/>
  <c r="J126" i="885" s="1"/>
  <c r="O125" i="884"/>
  <c r="O126" i="884" s="1"/>
  <c r="O128" i="884" s="1"/>
  <c r="AO125" i="884"/>
  <c r="AO126" i="884" s="1"/>
  <c r="AO128" i="884" s="1"/>
  <c r="K125" i="884"/>
  <c r="K126" i="884" s="1"/>
  <c r="K128" i="884" s="1"/>
  <c r="E125" i="884"/>
  <c r="E126" i="884" s="1"/>
  <c r="E128" i="884" s="1"/>
  <c r="S125" i="884"/>
  <c r="S126" i="884" s="1"/>
  <c r="S128" i="884" s="1"/>
  <c r="AK125" i="884"/>
  <c r="AK126" i="884" s="1"/>
  <c r="AK128" i="884" s="1"/>
  <c r="J125" i="884"/>
  <c r="J126" i="884" s="1"/>
  <c r="J128" i="884" s="1"/>
  <c r="Q125" i="884"/>
  <c r="Q126" i="884" s="1"/>
  <c r="Q128" i="884" s="1"/>
  <c r="P125" i="884"/>
  <c r="P126" i="884" s="1"/>
  <c r="P128" i="884" s="1"/>
  <c r="R125" i="884"/>
  <c r="R126" i="884" s="1"/>
  <c r="R128" i="884" s="1"/>
  <c r="H125" i="883"/>
  <c r="H126" i="883" s="1"/>
  <c r="H128" i="883" s="1"/>
  <c r="AK125" i="883"/>
  <c r="AK126" i="883" s="1"/>
  <c r="AK128" i="883" s="1"/>
  <c r="O125" i="883"/>
  <c r="O126" i="883" s="1"/>
  <c r="O128" i="883" s="1"/>
  <c r="R125" i="883"/>
  <c r="R126" i="883" s="1"/>
  <c r="R128" i="883" s="1"/>
  <c r="I125" i="883"/>
  <c r="I126" i="883" s="1"/>
  <c r="I128" i="883" s="1"/>
  <c r="F125" i="883"/>
  <c r="F126" i="883" s="1"/>
  <c r="F128" i="883" s="1"/>
  <c r="P125" i="883"/>
  <c r="P126" i="883" s="1"/>
  <c r="P128" i="883" s="1"/>
  <c r="G125" i="883"/>
  <c r="G126" i="883" s="1"/>
  <c r="G128" i="883" s="1"/>
  <c r="N125" i="882"/>
  <c r="N126" i="882" s="1"/>
  <c r="N128" i="882" s="1"/>
  <c r="J125" i="882"/>
  <c r="J126" i="882" s="1"/>
  <c r="J128" i="882" s="1"/>
  <c r="F125" i="882"/>
  <c r="F126" i="882" s="1"/>
  <c r="F128" i="882" s="1"/>
  <c r="K125" i="882"/>
  <c r="K126" i="882" s="1"/>
  <c r="K128" i="882" s="1"/>
  <c r="D131" i="881"/>
  <c r="C85" i="881" s="1"/>
  <c r="J125" i="880"/>
  <c r="J126" i="880" s="1"/>
  <c r="J128" i="880" s="1"/>
  <c r="AO125" i="880"/>
  <c r="AO126" i="880" s="1"/>
  <c r="AO128" i="880" s="1"/>
  <c r="N125" i="880"/>
  <c r="N126" i="880" s="1"/>
  <c r="N128" i="880" s="1"/>
  <c r="M125" i="880"/>
  <c r="M126" i="880" s="1"/>
  <c r="M128" i="880" s="1"/>
  <c r="AM125" i="879"/>
  <c r="AM126" i="879" s="1"/>
  <c r="AM128" i="879" s="1"/>
  <c r="AI125" i="879"/>
  <c r="AI126" i="879" s="1"/>
  <c r="AI128" i="879" s="1"/>
  <c r="I125" i="879"/>
  <c r="I126" i="879" s="1"/>
  <c r="I128" i="879" s="1"/>
  <c r="E125" i="879"/>
  <c r="E126" i="879" s="1"/>
  <c r="E128" i="879" s="1"/>
  <c r="N125" i="878"/>
  <c r="N126" i="878" s="1"/>
  <c r="N128" i="878" s="1"/>
  <c r="P125" i="878"/>
  <c r="P126" i="878" s="1"/>
  <c r="P128" i="878" s="1"/>
  <c r="O125" i="878"/>
  <c r="O126" i="878" s="1"/>
  <c r="O128" i="878" s="1"/>
  <c r="G128" i="878"/>
  <c r="G125" i="878"/>
  <c r="G126" i="878" s="1"/>
  <c r="G125" i="877"/>
  <c r="G126" i="877" s="1"/>
  <c r="G128" i="877" s="1"/>
  <c r="E125" i="877"/>
  <c r="E126" i="877" s="1"/>
  <c r="E128" i="877" s="1"/>
  <c r="P125" i="877"/>
  <c r="P126" i="877" s="1"/>
  <c r="P128" i="877" s="1"/>
  <c r="F125" i="877"/>
  <c r="F126" i="877" s="1"/>
  <c r="F128" i="877" s="1"/>
  <c r="J125" i="877"/>
  <c r="J126" i="877" s="1"/>
  <c r="J128" i="877" s="1"/>
  <c r="F125" i="876"/>
  <c r="F126" i="876" s="1"/>
  <c r="F128" i="876" s="1"/>
  <c r="N128" i="876"/>
  <c r="N125" i="876"/>
  <c r="N126" i="876" s="1"/>
  <c r="K125" i="876"/>
  <c r="K126" i="876" s="1"/>
  <c r="K128" i="876" s="1"/>
  <c r="H125" i="873"/>
  <c r="H126" i="873" s="1"/>
  <c r="H128" i="873" s="1"/>
  <c r="AO125" i="873"/>
  <c r="AO126" i="873" s="1"/>
  <c r="AO128" i="873" s="1"/>
  <c r="AC125" i="873"/>
  <c r="AC126" i="873" s="1"/>
  <c r="AC128" i="873" s="1"/>
  <c r="O125" i="873"/>
  <c r="O126" i="873" s="1"/>
  <c r="O128" i="873" s="1"/>
  <c r="U125" i="873"/>
  <c r="U126" i="873" s="1"/>
  <c r="U128" i="873" s="1"/>
  <c r="E125" i="873"/>
  <c r="E126" i="873" s="1"/>
  <c r="E128" i="873" s="1"/>
  <c r="P125" i="872"/>
  <c r="P126" i="872" s="1"/>
  <c r="P128" i="872" s="1"/>
  <c r="G125" i="872"/>
  <c r="G126" i="872" s="1"/>
  <c r="G128" i="872" s="1"/>
  <c r="M125" i="872"/>
  <c r="M126" i="872" s="1"/>
  <c r="M128" i="872" s="1"/>
  <c r="I125" i="872"/>
  <c r="I126" i="872" s="1"/>
  <c r="I128" i="872" s="1"/>
  <c r="K125" i="872"/>
  <c r="K126" i="872" s="1"/>
  <c r="K128" i="872" s="1"/>
  <c r="I125" i="871"/>
  <c r="I126" i="871" s="1"/>
  <c r="I128" i="871" s="1"/>
  <c r="AL125" i="871"/>
  <c r="AL126" i="871" s="1"/>
  <c r="AL128" i="871" s="1"/>
  <c r="Z125" i="871"/>
  <c r="Z126" i="871" s="1"/>
  <c r="Z128" i="871" s="1"/>
  <c r="E125" i="871"/>
  <c r="E126" i="871" s="1"/>
  <c r="E128" i="871" s="1"/>
  <c r="F125" i="871"/>
  <c r="F126" i="871" s="1"/>
  <c r="F128" i="871" s="1"/>
  <c r="F128" i="868"/>
  <c r="F125" i="868"/>
  <c r="F126" i="868" s="1"/>
  <c r="I125" i="868"/>
  <c r="I126" i="868" s="1"/>
  <c r="I128" i="868" s="1"/>
  <c r="I125" i="865"/>
  <c r="I126" i="865" s="1"/>
  <c r="I128" i="865" s="1"/>
  <c r="H125" i="865"/>
  <c r="H126" i="865" s="1"/>
  <c r="H128" i="865" s="1"/>
  <c r="G125" i="865"/>
  <c r="G126" i="865" s="1"/>
  <c r="G128" i="865" s="1"/>
  <c r="E125" i="865"/>
  <c r="E126" i="865" s="1"/>
  <c r="E128" i="865" s="1"/>
  <c r="E125" i="864"/>
  <c r="E126" i="864" s="1"/>
  <c r="E128" i="864" s="1"/>
  <c r="K125" i="864"/>
  <c r="K126" i="864" s="1"/>
  <c r="K128" i="864" s="1"/>
  <c r="P125" i="864"/>
  <c r="P126" i="864" s="1"/>
  <c r="P128" i="864"/>
  <c r="F125" i="864"/>
  <c r="F126" i="864" s="1"/>
  <c r="F128" i="864" s="1"/>
  <c r="L125" i="864"/>
  <c r="L126" i="864" s="1"/>
  <c r="L128" i="864" s="1"/>
  <c r="H125" i="863"/>
  <c r="H126" i="863" s="1"/>
  <c r="H128" i="863" s="1"/>
  <c r="P125" i="863"/>
  <c r="P126" i="863" s="1"/>
  <c r="P128" i="863" s="1"/>
  <c r="I125" i="863"/>
  <c r="I126" i="863" s="1"/>
  <c r="I128" i="863" s="1"/>
  <c r="J125" i="863"/>
  <c r="J126" i="863" s="1"/>
  <c r="J128" i="863" s="1"/>
  <c r="Q125" i="860"/>
  <c r="Q126" i="860" s="1"/>
  <c r="Q128" i="860" s="1"/>
  <c r="Y125" i="860"/>
  <c r="Y126" i="860" s="1"/>
  <c r="Y128" i="860" s="1"/>
  <c r="O125" i="860"/>
  <c r="O126" i="860" s="1"/>
  <c r="O128" i="860" s="1"/>
  <c r="AG125" i="860"/>
  <c r="AG126" i="860" s="1"/>
  <c r="AG128" i="860" s="1"/>
  <c r="K125" i="860"/>
  <c r="K126" i="860" s="1"/>
  <c r="K128" i="860" s="1"/>
  <c r="F125" i="859"/>
  <c r="F126" i="859" s="1"/>
  <c r="F128" i="859" s="1"/>
  <c r="N125" i="859"/>
  <c r="N126" i="859" s="1"/>
  <c r="N128" i="859" s="1"/>
  <c r="AN125" i="859"/>
  <c r="AN126" i="859" s="1"/>
  <c r="AN128" i="859" s="1"/>
  <c r="S125" i="859"/>
  <c r="S126" i="859" s="1"/>
  <c r="S128" i="859" s="1"/>
  <c r="AR125" i="859"/>
  <c r="AR126" i="859" s="1"/>
  <c r="AR128" i="859" s="1"/>
  <c r="I125" i="859"/>
  <c r="I126" i="859" s="1"/>
  <c r="I128" i="859" s="1"/>
  <c r="R125" i="857"/>
  <c r="R126" i="857" s="1"/>
  <c r="R128" i="857" s="1"/>
  <c r="G125" i="857"/>
  <c r="G126" i="857" s="1"/>
  <c r="G128" i="857" s="1"/>
  <c r="O125" i="857"/>
  <c r="O126" i="857" s="1"/>
  <c r="O128" i="857" s="1"/>
  <c r="S125" i="857"/>
  <c r="S126" i="857" s="1"/>
  <c r="S128" i="857" s="1"/>
  <c r="K125" i="856"/>
  <c r="K126" i="856" s="1"/>
  <c r="K128" i="856" s="1"/>
  <c r="J125" i="856"/>
  <c r="J126" i="856" s="1"/>
  <c r="J128" i="856" s="1"/>
  <c r="G125" i="856"/>
  <c r="G126" i="856" s="1"/>
  <c r="G128" i="856" s="1"/>
  <c r="L125" i="856"/>
  <c r="L126" i="856" s="1"/>
  <c r="L128" i="856" s="1"/>
  <c r="R125" i="855"/>
  <c r="R126" i="855" s="1"/>
  <c r="R128" i="855" s="1"/>
  <c r="N125" i="855"/>
  <c r="N126" i="855" s="1"/>
  <c r="N128" i="855" s="1"/>
  <c r="J125" i="855"/>
  <c r="J126" i="855" s="1"/>
  <c r="J128" i="855" s="1"/>
  <c r="E125" i="855"/>
  <c r="E126" i="855" s="1"/>
  <c r="E128" i="855" s="1"/>
  <c r="G125" i="855"/>
  <c r="G126" i="855" s="1"/>
  <c r="G128" i="855" s="1"/>
  <c r="AN125" i="855"/>
  <c r="AN126" i="855" s="1"/>
  <c r="AN128" i="855" s="1"/>
  <c r="F125" i="855"/>
  <c r="F126" i="855" s="1"/>
  <c r="F128" i="855" s="1"/>
  <c r="I125" i="855"/>
  <c r="I126" i="855" s="1"/>
  <c r="I128" i="855" s="1"/>
  <c r="E125" i="854"/>
  <c r="E126" i="854" s="1"/>
  <c r="E128" i="854" s="1"/>
  <c r="R125" i="854"/>
  <c r="R126" i="854" s="1"/>
  <c r="R128" i="854" s="1"/>
  <c r="AK125" i="854"/>
  <c r="AK126" i="854" s="1"/>
  <c r="AK128" i="854" s="1"/>
  <c r="G125" i="854"/>
  <c r="G126" i="854" s="1"/>
  <c r="G128" i="854" s="1"/>
  <c r="AG125" i="854"/>
  <c r="AG126" i="854" s="1"/>
  <c r="AG128" i="854" s="1"/>
  <c r="AO125" i="854"/>
  <c r="AO126" i="854" s="1"/>
  <c r="AO128" i="854" s="1"/>
  <c r="P125" i="854"/>
  <c r="P126" i="854" s="1"/>
  <c r="P128" i="854" s="1"/>
  <c r="O125" i="854"/>
  <c r="O126" i="854" s="1"/>
  <c r="O128" i="854" s="1"/>
  <c r="N125" i="854"/>
  <c r="N126" i="854" s="1"/>
  <c r="N128" i="854" s="1"/>
  <c r="J125" i="853"/>
  <c r="J126" i="853" s="1"/>
  <c r="J128" i="853" s="1"/>
  <c r="E125" i="853"/>
  <c r="E126" i="853" s="1"/>
  <c r="E128" i="853" s="1"/>
  <c r="L125" i="853"/>
  <c r="L126" i="853" s="1"/>
  <c r="L128" i="853" s="1"/>
  <c r="R125" i="853"/>
  <c r="R126" i="853" s="1"/>
  <c r="R128" i="853" s="1"/>
  <c r="N125" i="853"/>
  <c r="N126" i="853" s="1"/>
  <c r="N128" i="853" s="1"/>
  <c r="M125" i="853"/>
  <c r="M126" i="853" s="1"/>
  <c r="M128" i="853" s="1"/>
  <c r="P125" i="853"/>
  <c r="P126" i="853" s="1"/>
  <c r="P128" i="853" s="1"/>
  <c r="G125" i="852"/>
  <c r="G126" i="852" s="1"/>
  <c r="G128" i="852" s="1"/>
  <c r="H125" i="852"/>
  <c r="H126" i="852" s="1"/>
  <c r="H128" i="852" s="1"/>
  <c r="E125" i="852"/>
  <c r="E126" i="852" s="1"/>
  <c r="E128" i="852" s="1"/>
  <c r="P125" i="852"/>
  <c r="P126" i="852" s="1"/>
  <c r="P128" i="852" s="1"/>
  <c r="J125" i="852"/>
  <c r="J126" i="852" s="1"/>
  <c r="J128" i="852" s="1"/>
  <c r="Q125" i="852"/>
  <c r="Q126" i="852" s="1"/>
  <c r="Q128" i="852" s="1"/>
  <c r="F125" i="852"/>
  <c r="F126" i="852" s="1"/>
  <c r="F128" i="852" s="1"/>
  <c r="L125" i="852"/>
  <c r="L126" i="852" s="1"/>
  <c r="L128" i="852" s="1"/>
  <c r="O125" i="852"/>
  <c r="O126" i="852" s="1"/>
  <c r="O128" i="852" s="1"/>
  <c r="N125" i="852"/>
  <c r="N126" i="852" s="1"/>
  <c r="N128" i="852" s="1"/>
  <c r="S125" i="851"/>
  <c r="S126" i="851" s="1"/>
  <c r="S128" i="851" s="1"/>
  <c r="D131" i="851" s="1"/>
  <c r="C85" i="851" s="1"/>
  <c r="Q125" i="850"/>
  <c r="Q126" i="850" s="1"/>
  <c r="Q128" i="850" s="1"/>
  <c r="N125" i="850"/>
  <c r="N126" i="850" s="1"/>
  <c r="N128" i="850" s="1"/>
  <c r="E125" i="850"/>
  <c r="E126" i="850" s="1"/>
  <c r="E128" i="850" s="1"/>
  <c r="G125" i="850"/>
  <c r="G126" i="850" s="1"/>
  <c r="G128" i="850" s="1"/>
  <c r="M125" i="850"/>
  <c r="M126" i="850" s="1"/>
  <c r="M128" i="850" s="1"/>
  <c r="I125" i="850"/>
  <c r="I126" i="850" s="1"/>
  <c r="I128" i="850" s="1"/>
  <c r="F125" i="850"/>
  <c r="F126" i="850" s="1"/>
  <c r="F128" i="850" s="1"/>
  <c r="J125" i="849"/>
  <c r="J126" i="849" s="1"/>
  <c r="J128" i="849" s="1"/>
  <c r="Q125" i="849"/>
  <c r="Q126" i="849" s="1"/>
  <c r="Q128" i="849" s="1"/>
  <c r="R125" i="849"/>
  <c r="R126" i="849" s="1"/>
  <c r="R128" i="849" s="1"/>
  <c r="G125" i="849"/>
  <c r="G126" i="849" s="1"/>
  <c r="G128" i="849" s="1"/>
  <c r="F125" i="849"/>
  <c r="F126" i="849" s="1"/>
  <c r="F128" i="849" s="1"/>
  <c r="Q125" i="848"/>
  <c r="Q126" i="848" s="1"/>
  <c r="Q128" i="848" s="1"/>
  <c r="S125" i="848"/>
  <c r="S126" i="848" s="1"/>
  <c r="S128" i="848" s="1"/>
  <c r="K125" i="848"/>
  <c r="K126" i="848" s="1"/>
  <c r="K128" i="848" s="1"/>
  <c r="G125" i="848"/>
  <c r="G126" i="848" s="1"/>
  <c r="G128" i="848" s="1"/>
  <c r="AO125" i="848"/>
  <c r="AO126" i="848" s="1"/>
  <c r="AO128" i="848" s="1"/>
  <c r="I125" i="848"/>
  <c r="I126" i="848" s="1"/>
  <c r="I128" i="848" s="1"/>
  <c r="R125" i="848"/>
  <c r="R126" i="848" s="1"/>
  <c r="R128" i="848" s="1"/>
  <c r="J125" i="848"/>
  <c r="J126" i="848" s="1"/>
  <c r="J128" i="848" s="1"/>
  <c r="H125" i="847"/>
  <c r="H126" i="847" s="1"/>
  <c r="H128" i="847" s="1"/>
  <c r="E125" i="847"/>
  <c r="E126" i="847" s="1"/>
  <c r="E128" i="847" s="1"/>
  <c r="M125" i="847"/>
  <c r="M126" i="847" s="1"/>
  <c r="M128" i="847" s="1"/>
  <c r="K125" i="847"/>
  <c r="K126" i="847" s="1"/>
  <c r="K128" i="847" s="1"/>
  <c r="V125" i="847"/>
  <c r="V126" i="847" s="1"/>
  <c r="V128" i="847" s="1"/>
  <c r="AD125" i="847"/>
  <c r="AD126" i="847" s="1"/>
  <c r="AD128" i="847" s="1"/>
  <c r="Z125" i="847"/>
  <c r="Z126" i="847" s="1"/>
  <c r="Z128" i="847" s="1"/>
  <c r="AL125" i="847"/>
  <c r="AL126" i="847" s="1"/>
  <c r="AL128" i="847" s="1"/>
  <c r="AP125" i="847"/>
  <c r="AP126" i="847" s="1"/>
  <c r="AP128" i="847" s="1"/>
  <c r="AM125" i="846"/>
  <c r="AM126" i="846" s="1"/>
  <c r="AM128" i="846" s="1"/>
  <c r="N125" i="846"/>
  <c r="N126" i="846" s="1"/>
  <c r="N128" i="846" s="1"/>
  <c r="M125" i="846"/>
  <c r="M126" i="846" s="1"/>
  <c r="M128" i="846" s="1"/>
  <c r="AE125" i="846"/>
  <c r="AE126" i="846" s="1"/>
  <c r="AE128" i="846" s="1"/>
  <c r="F125" i="846"/>
  <c r="F126" i="846" s="1"/>
  <c r="F128" i="846" s="1"/>
  <c r="L125" i="846"/>
  <c r="L126" i="846" s="1"/>
  <c r="L128" i="846" s="1"/>
  <c r="I127" i="845"/>
  <c r="I128" i="845" s="1"/>
  <c r="I130" i="845" s="1"/>
  <c r="F127" i="845"/>
  <c r="F128" i="845" s="1"/>
  <c r="F130" i="845" s="1"/>
  <c r="C84" i="902" l="1"/>
  <c r="C5" i="902" s="1"/>
  <c r="C86" i="902"/>
  <c r="D131" i="846"/>
  <c r="C85" i="846" s="1"/>
  <c r="D131" i="890"/>
  <c r="C85" i="890" s="1"/>
  <c r="C84" i="890" s="1"/>
  <c r="D131" i="887"/>
  <c r="C85" i="887" s="1"/>
  <c r="C84" i="887" s="1"/>
  <c r="D131" i="889"/>
  <c r="C85" i="889" s="1"/>
  <c r="D131" i="897"/>
  <c r="C85" i="897" s="1"/>
  <c r="C6" i="897" s="1"/>
  <c r="D131" i="896"/>
  <c r="C85" i="896" s="1"/>
  <c r="C6" i="896" s="1"/>
  <c r="D131" i="891"/>
  <c r="C85" i="891" s="1"/>
  <c r="C86" i="891" s="1"/>
  <c r="D131" i="888"/>
  <c r="C85" i="888" s="1"/>
  <c r="C84" i="888" s="1"/>
  <c r="D131" i="885"/>
  <c r="C85" i="885" s="1"/>
  <c r="D131" i="877"/>
  <c r="C85" i="877" s="1"/>
  <c r="C84" i="877" s="1"/>
  <c r="D131" i="876"/>
  <c r="C85" i="876" s="1"/>
  <c r="C84" i="876" s="1"/>
  <c r="D131" i="873"/>
  <c r="C85" i="873" s="1"/>
  <c r="D131" i="859"/>
  <c r="C85" i="859" s="1"/>
  <c r="D131" i="847"/>
  <c r="C85" i="847" s="1"/>
  <c r="C86" i="847" s="1"/>
  <c r="D133" i="845"/>
  <c r="C85" i="845" s="1"/>
  <c r="D131" i="856"/>
  <c r="D131" i="853"/>
  <c r="D131" i="892"/>
  <c r="C85" i="892" s="1"/>
  <c r="C84" i="892" s="1"/>
  <c r="D131" i="901"/>
  <c r="C85" i="901" s="1"/>
  <c r="C6" i="900"/>
  <c r="C84" i="900"/>
  <c r="C86" i="900"/>
  <c r="D131" i="899"/>
  <c r="C85" i="899" s="1"/>
  <c r="C86" i="897"/>
  <c r="C84" i="897"/>
  <c r="C84" i="896"/>
  <c r="C86" i="896"/>
  <c r="C84" i="895"/>
  <c r="C86" i="895"/>
  <c r="C6" i="895"/>
  <c r="D131" i="894"/>
  <c r="C85" i="894" s="1"/>
  <c r="D131" i="893"/>
  <c r="C85" i="893" s="1"/>
  <c r="C84" i="891"/>
  <c r="C86" i="890"/>
  <c r="C6" i="890"/>
  <c r="C6" i="889"/>
  <c r="C86" i="889"/>
  <c r="C84" i="889"/>
  <c r="C6" i="888"/>
  <c r="C86" i="888"/>
  <c r="C6" i="887"/>
  <c r="C84" i="885"/>
  <c r="C86" i="885"/>
  <c r="C6" i="885"/>
  <c r="D131" i="884"/>
  <c r="C85" i="884" s="1"/>
  <c r="D131" i="883"/>
  <c r="C85" i="883" s="1"/>
  <c r="D131" i="882"/>
  <c r="C85" i="882" s="1"/>
  <c r="C84" i="881"/>
  <c r="C86" i="881"/>
  <c r="C6" i="881"/>
  <c r="D131" i="880"/>
  <c r="C85" i="880" s="1"/>
  <c r="D131" i="879"/>
  <c r="C85" i="879" s="1"/>
  <c r="D131" i="878"/>
  <c r="C85" i="878" s="1"/>
  <c r="C86" i="873"/>
  <c r="C7" i="873" s="1"/>
  <c r="C84" i="873"/>
  <c r="D131" i="872"/>
  <c r="C85" i="872" s="1"/>
  <c r="D131" i="871"/>
  <c r="C85" i="871" s="1"/>
  <c r="D131" i="868"/>
  <c r="C85" i="868" s="1"/>
  <c r="D131" i="865"/>
  <c r="C85" i="865" s="1"/>
  <c r="D131" i="864"/>
  <c r="C85" i="864" s="1"/>
  <c r="D131" i="863"/>
  <c r="C85" i="863" s="1"/>
  <c r="D131" i="860"/>
  <c r="C85" i="860" s="1"/>
  <c r="C84" i="859"/>
  <c r="C5" i="859" s="1"/>
  <c r="C86" i="859"/>
  <c r="D131" i="857"/>
  <c r="C85" i="857" s="1"/>
  <c r="D131" i="855"/>
  <c r="D131" i="854"/>
  <c r="D131" i="852"/>
  <c r="C85" i="852" s="1"/>
  <c r="C86" i="851"/>
  <c r="C84" i="851"/>
  <c r="C5" i="851" s="1"/>
  <c r="D131" i="850"/>
  <c r="C85" i="850" s="1"/>
  <c r="D131" i="849"/>
  <c r="C85" i="849" s="1"/>
  <c r="D131" i="848"/>
  <c r="C85" i="848" s="1"/>
  <c r="C84" i="847"/>
  <c r="C5" i="847" s="1"/>
  <c r="C84" i="846"/>
  <c r="C5" i="846" s="1"/>
  <c r="C86" i="846"/>
  <c r="C86" i="845"/>
  <c r="C6" i="845"/>
  <c r="C84" i="845"/>
  <c r="D6" i="673"/>
  <c r="D39" i="673"/>
  <c r="D62" i="673"/>
  <c r="D45" i="673"/>
  <c r="D8" i="673"/>
  <c r="D27" i="673"/>
  <c r="D32" i="673"/>
  <c r="D37" i="673"/>
  <c r="D70" i="673"/>
  <c r="D12" i="673"/>
  <c r="D20" i="673"/>
  <c r="D7" i="673"/>
  <c r="D26" i="673"/>
  <c r="D68" i="673"/>
  <c r="D24" i="673"/>
  <c r="D9" i="673"/>
  <c r="C86" i="877" l="1"/>
  <c r="C7" i="877" s="1"/>
  <c r="C6" i="891"/>
  <c r="C86" i="876"/>
  <c r="C7" i="876" s="1"/>
  <c r="C86" i="887"/>
  <c r="C6" i="892"/>
  <c r="C86" i="892"/>
  <c r="D25" i="673"/>
  <c r="C86" i="901"/>
  <c r="C84" i="901"/>
  <c r="C5" i="901" s="1"/>
  <c r="C6" i="899"/>
  <c r="C84" i="899"/>
  <c r="C86" i="899"/>
  <c r="C84" i="894"/>
  <c r="C86" i="894"/>
  <c r="C6" i="894"/>
  <c r="C86" i="893"/>
  <c r="C84" i="893"/>
  <c r="C6" i="893"/>
  <c r="C86" i="884"/>
  <c r="C6" i="884"/>
  <c r="C84" i="884"/>
  <c r="C86" i="883"/>
  <c r="C6" i="883"/>
  <c r="C84" i="883"/>
  <c r="C86" i="882"/>
  <c r="C6" i="882"/>
  <c r="C84" i="882"/>
  <c r="C86" i="880"/>
  <c r="C6" i="880"/>
  <c r="C84" i="880"/>
  <c r="C84" i="879"/>
  <c r="C86" i="879"/>
  <c r="C6" i="879"/>
  <c r="C84" i="878"/>
  <c r="C86" i="878"/>
  <c r="C6" i="878"/>
  <c r="C84" i="872"/>
  <c r="C86" i="872"/>
  <c r="C7" i="872" s="1"/>
  <c r="C84" i="871"/>
  <c r="C86" i="871"/>
  <c r="C7" i="871" s="1"/>
  <c r="C86" i="868"/>
  <c r="C7" i="868" s="1"/>
  <c r="C84" i="868"/>
  <c r="C86" i="865"/>
  <c r="C7" i="865" s="1"/>
  <c r="C84" i="865"/>
  <c r="C84" i="864"/>
  <c r="C86" i="864"/>
  <c r="C7" i="864" s="1"/>
  <c r="C84" i="863"/>
  <c r="C86" i="863"/>
  <c r="C7" i="863" s="1"/>
  <c r="C86" i="860"/>
  <c r="C7" i="860" s="1"/>
  <c r="C84" i="860"/>
  <c r="C84" i="857"/>
  <c r="C5" i="857" s="1"/>
  <c r="C86" i="857"/>
  <c r="C86" i="852"/>
  <c r="C84" i="852"/>
  <c r="C5" i="852" s="1"/>
  <c r="C86" i="850"/>
  <c r="C84" i="850"/>
  <c r="C5" i="850" s="1"/>
  <c r="C86" i="849"/>
  <c r="C84" i="849"/>
  <c r="C5" i="849" s="1"/>
  <c r="C86" i="848"/>
  <c r="C84" i="848"/>
  <c r="C5" i="848" s="1"/>
  <c r="D71" i="673"/>
  <c r="D41" i="673"/>
  <c r="D10" i="673"/>
  <c r="D22" i="673"/>
  <c r="D4" i="673"/>
  <c r="D21" i="673"/>
  <c r="D59" i="673"/>
  <c r="D35" i="673"/>
  <c r="D53" i="673"/>
  <c r="D31" i="673"/>
  <c r="D5" i="673"/>
  <c r="D66" i="673"/>
  <c r="D28" i="673"/>
  <c r="D54" i="673"/>
  <c r="D46" i="673"/>
  <c r="D58" i="673"/>
  <c r="D67" i="673"/>
  <c r="D19" i="673"/>
  <c r="D17" i="673"/>
  <c r="D38" i="673"/>
  <c r="D44" i="673"/>
  <c r="D29" i="673"/>
  <c r="D18" i="673"/>
  <c r="D65" i="673"/>
  <c r="D34" i="673"/>
  <c r="D30" i="673"/>
  <c r="D23" i="673"/>
  <c r="D52" i="673"/>
  <c r="D11" i="673"/>
  <c r="D42" i="673"/>
  <c r="D63" i="673"/>
  <c r="D40" i="673" l="1"/>
  <c r="D43" i="673"/>
  <c r="D33" i="673"/>
  <c r="D36" i="673"/>
</calcChain>
</file>

<file path=xl/sharedStrings.xml><?xml version="1.0" encoding="utf-8"?>
<sst xmlns="http://schemas.openxmlformats.org/spreadsheetml/2006/main" count="10258" uniqueCount="234">
  <si>
    <t>BASISBEDRAG</t>
  </si>
  <si>
    <t>Waarde</t>
  </si>
  <si>
    <t>Elektriciteit</t>
  </si>
  <si>
    <t>WKK en warmte</t>
  </si>
  <si>
    <t>Groen gas</t>
  </si>
  <si>
    <t>INPUTVARIABELEN</t>
  </si>
  <si>
    <t>Inputvermogen</t>
  </si>
  <si>
    <t>Thermisch vermogen (output)</t>
  </si>
  <si>
    <t>Elektrisch vermogen</t>
  </si>
  <si>
    <t>Unit grootte (ruw biogas)</t>
  </si>
  <si>
    <t>Unit grootte (groen gas)</t>
  </si>
  <si>
    <t>Vollasturen elektriciteitslevering</t>
  </si>
  <si>
    <t>Vollasturen warmtelevering</t>
  </si>
  <si>
    <t>Vollasturen groengaslevering</t>
  </si>
  <si>
    <t>Economische levensduur</t>
  </si>
  <si>
    <t>Max. elektrisch rendement</t>
  </si>
  <si>
    <t>Elektrisch rendement</t>
  </si>
  <si>
    <t>Thermisch rendement, netto</t>
  </si>
  <si>
    <t>Elektriciteitsderving bij warmtelevering</t>
  </si>
  <si>
    <t>Methaangehalte ruw biogas</t>
  </si>
  <si>
    <t>Deel van het gas voor warmte-opwekking</t>
  </si>
  <si>
    <t>Efficientie gaszuivering</t>
  </si>
  <si>
    <t>Correctie methaan naar invoedbaar gas</t>
  </si>
  <si>
    <t>Investeringskosten</t>
  </si>
  <si>
    <t>Totale investeringskosten</t>
  </si>
  <si>
    <t>Vaste O&amp;M-kosten</t>
  </si>
  <si>
    <t>Totale jaarlijkse vaste O&amp;M-kosten</t>
  </si>
  <si>
    <t>Variabele O&amp;M-kosten (elektriciteit)</t>
  </si>
  <si>
    <t>Variabele O&amp;M-kosten (warmte)</t>
  </si>
  <si>
    <t>Variabele O&amp;M-kosten (groen gas)</t>
  </si>
  <si>
    <t>Elektriciteitsvraag groengasinstallatie</t>
  </si>
  <si>
    <t>Kosten elektriciteit</t>
  </si>
  <si>
    <t>Elektriciteitsverbruik groengasinstallatie</t>
  </si>
  <si>
    <t>Energie-inhoud brandstof</t>
  </si>
  <si>
    <t>Brandstofprijs</t>
  </si>
  <si>
    <t>Brandstofprijsopslag</t>
  </si>
  <si>
    <t>Marktprijs elektriciteit (reëel)</t>
  </si>
  <si>
    <t>Marktprijs warmte (reëel)</t>
  </si>
  <si>
    <t>Marktprijs biogas of groen gas (reëel)</t>
  </si>
  <si>
    <t>Basisbedrag  elektriciteit (nominaal)</t>
  </si>
  <si>
    <t>Basisbedrag warmte (nominaal)</t>
  </si>
  <si>
    <t>Basisbedrag biogas of groen gas (nominaal)</t>
  </si>
  <si>
    <t>Warmtekrachtverhouding in SDE-beschikking</t>
  </si>
  <si>
    <t>Vollasturenmaximum SDE elektriciteit</t>
  </si>
  <si>
    <t>Vollasturenmaximum SDE warmte</t>
  </si>
  <si>
    <t>Vollasturenmaximum SDE biogas of groen gas</t>
  </si>
  <si>
    <t>EIA van toepassing?</t>
  </si>
  <si>
    <t>nee</t>
  </si>
  <si>
    <t>EIA</t>
  </si>
  <si>
    <t>EIA max</t>
  </si>
  <si>
    <t>Gedeelte van de investering in aanmerking EIA</t>
  </si>
  <si>
    <t>Gedeelte van de investering met EIA</t>
  </si>
  <si>
    <t>Inflatie</t>
  </si>
  <si>
    <t>Rente lening</t>
  </si>
  <si>
    <t>Vereiste return on equity</t>
  </si>
  <si>
    <t>Equity share in investering incl. EIA effect</t>
  </si>
  <si>
    <t>Debt share in investering incl. EIA effect</t>
  </si>
  <si>
    <t>Vennootschapsbelasting</t>
  </si>
  <si>
    <t>Contractkosten elektriciteit</t>
  </si>
  <si>
    <t>Contractkosten WKK of warmte</t>
  </si>
  <si>
    <t>Contractkosten groen gas</t>
  </si>
  <si>
    <t>Termijn lening</t>
  </si>
  <si>
    <t xml:space="preserve">Afschrijvingstermijn </t>
  </si>
  <si>
    <t>Beleidsperiode</t>
  </si>
  <si>
    <t>Categorie</t>
  </si>
  <si>
    <t>Eenheid</t>
  </si>
  <si>
    <t>Eurocent/kWh</t>
  </si>
  <si>
    <t>Euro/GJ</t>
  </si>
  <si>
    <t>Eurocent/Nm3 groen gas</t>
  </si>
  <si>
    <t>kWth_input</t>
  </si>
  <si>
    <t>kWth_output</t>
  </si>
  <si>
    <t>kWe</t>
  </si>
  <si>
    <t>Nm3/h ruw biogas</t>
  </si>
  <si>
    <t>Nm3/h groen gas</t>
  </si>
  <si>
    <t>uur/jaar</t>
  </si>
  <si>
    <t>jaar</t>
  </si>
  <si>
    <t>elektriciteit : warmte</t>
  </si>
  <si>
    <t>Euro/kWth_input</t>
  </si>
  <si>
    <t>Euro/kWth_output</t>
  </si>
  <si>
    <t>Euro/kWe</t>
  </si>
  <si>
    <t>Euro/(Nm3/uur ruw biogas input)</t>
  </si>
  <si>
    <t>Euro/(Nm3/uur ruw biogas output)</t>
  </si>
  <si>
    <t>Euro (miljoen)</t>
  </si>
  <si>
    <t>Euro (duizend)</t>
  </si>
  <si>
    <t>Euro/kWhe</t>
  </si>
  <si>
    <t>Euro/GJ_output</t>
  </si>
  <si>
    <t>Euro/Nm3 groen gas</t>
  </si>
  <si>
    <t>kWh/Nm3 ruw biogas (output)</t>
  </si>
  <si>
    <t>Euro/kWh</t>
  </si>
  <si>
    <t>kWh/jaar</t>
  </si>
  <si>
    <t>GJ/ton</t>
  </si>
  <si>
    <t>Euro/ton</t>
  </si>
  <si>
    <t>Euro/Nm3</t>
  </si>
  <si>
    <t>Euro</t>
  </si>
  <si>
    <t>Jaar</t>
  </si>
  <si>
    <t>Kleinschalige waterkracht, bestaande waterstaatkundige voorzieningen</t>
  </si>
  <si>
    <t>Thermische conversie van vaste biomassa (&lt;10 MWe)</t>
  </si>
  <si>
    <t>Thermische conversie van vaste biomassa (&gt;10 MWe)</t>
  </si>
  <si>
    <t>Sheet nr</t>
  </si>
  <si>
    <t>Basisbedrag</t>
  </si>
  <si>
    <t>Mestmonovergisting (WKK)</t>
  </si>
  <si>
    <t>Osmose</t>
  </si>
  <si>
    <t xml:space="preserve">RWZI Thermische-drukhydrolyse </t>
  </si>
  <si>
    <t>Waterkracht, energie uit vrije stroming</t>
  </si>
  <si>
    <t>Kleinschalige waterkracht, laag verval</t>
  </si>
  <si>
    <t>Wind in meer</t>
  </si>
  <si>
    <t>Wind op zee</t>
  </si>
  <si>
    <t>Zon-PV &gt;15 kWp</t>
  </si>
  <si>
    <t>Allesvergisting (groen gas)</t>
  </si>
  <si>
    <t>Verlengde levensduur allesvergisting (ruw biogas)</t>
  </si>
  <si>
    <t>Verlengde levensduur allesvergisting (ruw biogas 7000)</t>
  </si>
  <si>
    <t>AWZI/RWZI: groen gas</t>
  </si>
  <si>
    <t>Mestcovergisting (groen gas)</t>
  </si>
  <si>
    <t>Verlengde levensduur mestcovergisting (ruw biogas)</t>
  </si>
  <si>
    <t>Verlengde levensduur mestcovergisting (ruw biogas 7000)</t>
  </si>
  <si>
    <t>Mestmonovergisting: groen gas</t>
  </si>
  <si>
    <t>Groengashub (groen gas)</t>
  </si>
  <si>
    <t>Vergassing (groen gas)</t>
  </si>
  <si>
    <t>Allesvergisting</t>
  </si>
  <si>
    <t>Verlengde levensduur van allesvergisting (WKK)</t>
  </si>
  <si>
    <t>Allesvergisting (WKK)</t>
  </si>
  <si>
    <t>Geothermie (WKK)</t>
  </si>
  <si>
    <t>Warmtehub</t>
  </si>
  <si>
    <t>Ketel op vloeibare biomassa</t>
  </si>
  <si>
    <t>Mestcovergisting (warmte)</t>
  </si>
  <si>
    <t>Verlengde levensduur mestcovergisting (WKK)</t>
  </si>
  <si>
    <t>Mestcovergisting (WKK)</t>
  </si>
  <si>
    <t>Mestmonovergisting (warmte)</t>
  </si>
  <si>
    <t>Warmtebenutting bij bestaande projecten (AVI)</t>
  </si>
  <si>
    <t>Warmtebenutting bij bestaande compostering</t>
  </si>
  <si>
    <t>Warmtebenutting bij bestaande mestcovergisting</t>
  </si>
  <si>
    <t>Zonthermisch &gt;100m2</t>
  </si>
  <si>
    <t>EUR/GJ</t>
  </si>
  <si>
    <t>PRODUCTIEKOSTEN</t>
  </si>
  <si>
    <t>CASHFLOW (nominaal)</t>
  </si>
  <si>
    <t>Positieve bedragen = gunstig voor de producent</t>
  </si>
  <si>
    <t>Inflator</t>
  </si>
  <si>
    <t>Investering</t>
  </si>
  <si>
    <t>Productie elektriciteit</t>
  </si>
  <si>
    <t>kWh</t>
  </si>
  <si>
    <t>Intern gebruik elektriciteit</t>
  </si>
  <si>
    <t>Productie warmte</t>
  </si>
  <si>
    <t>GJ</t>
  </si>
  <si>
    <t>Intern gebruik warmte</t>
  </si>
  <si>
    <t>Productie biogas</t>
  </si>
  <si>
    <t>Nm3</t>
  </si>
  <si>
    <t>Intern gebruik biogas</t>
  </si>
  <si>
    <t>Productie groen gas</t>
  </si>
  <si>
    <t>Intern gebruik groen gas</t>
  </si>
  <si>
    <t>Afzet elektriciteit</t>
  </si>
  <si>
    <t>Afzet warmte</t>
  </si>
  <si>
    <t>Afzet biogas of groen gas</t>
  </si>
  <si>
    <t>Afzet duurzame energie</t>
  </si>
  <si>
    <t>Operationele kosten</t>
  </si>
  <si>
    <t>Brandstofkosten</t>
  </si>
  <si>
    <t>Marktwaarde elektriciteit</t>
  </si>
  <si>
    <t>Marktwaarde warmte</t>
  </si>
  <si>
    <t>Marktwaarde biogas of groen gas</t>
  </si>
  <si>
    <t>Correctiebedrag</t>
  </si>
  <si>
    <t>Beschikkingsmaximum</t>
  </si>
  <si>
    <t>SDE-vergoeding</t>
  </si>
  <si>
    <t>Marktinkomsten</t>
  </si>
  <si>
    <t>Inkomen totaal (nominaal)</t>
  </si>
  <si>
    <t>Kosten totaal (nominaal)</t>
  </si>
  <si>
    <t>Bruto inkomen (nominaal)</t>
  </si>
  <si>
    <t>Afschrijving</t>
  </si>
  <si>
    <t>Rente</t>
  </si>
  <si>
    <t>Aflossing</t>
  </si>
  <si>
    <t>Totale lasten lening</t>
  </si>
  <si>
    <t>Belastbaar inkomen</t>
  </si>
  <si>
    <t>Belasting bedrag</t>
  </si>
  <si>
    <t>Netto inkomen na belasting</t>
  </si>
  <si>
    <t>Verdisconteerde inkomsten</t>
  </si>
  <si>
    <t>euro</t>
  </si>
  <si>
    <t>Verdisconteerde energieafzet</t>
  </si>
  <si>
    <t>Totale investering</t>
  </si>
  <si>
    <t>Projectrente</t>
  </si>
  <si>
    <t>Investering in aanmerking voor EIA</t>
  </si>
  <si>
    <t>Energie Investerings Aftrek</t>
  </si>
  <si>
    <t>NCW(EIA)</t>
  </si>
  <si>
    <t>Aandeel lening</t>
  </si>
  <si>
    <t>Aandeel equity</t>
  </si>
  <si>
    <t>ct/kWh</t>
  </si>
  <si>
    <t>ct/Nm3</t>
  </si>
  <si>
    <t>Subsidiebasis: energieproductie</t>
  </si>
  <si>
    <t>Wind op land: turbines &gt;= 6 MW (fase II)</t>
  </si>
  <si>
    <t>Wind op land: turbines &gt;= 6 MW (fase III)</t>
  </si>
  <si>
    <t>Wind op land: turbines &gt;= 6 MW (fase IV)</t>
  </si>
  <si>
    <t>Wind op land (fase I)</t>
  </si>
  <si>
    <t>Wind op land (fase II)</t>
  </si>
  <si>
    <t>Wind op land (fase III)</t>
  </si>
  <si>
    <t>AWZI/RWZI</t>
  </si>
  <si>
    <t>Geothermie (lagetemperatuurwarmte)</t>
  </si>
  <si>
    <t>Geothermie (hogetemperatuurwarmte)</t>
  </si>
  <si>
    <t>Ketel op vaste biomassa ≥ 5 MWth</t>
  </si>
  <si>
    <t>Ketel op vaste biomassa &lt; 5 MWth</t>
  </si>
  <si>
    <t>Berekening basisbedragen</t>
  </si>
  <si>
    <t>Auteur</t>
  </si>
  <si>
    <t>S.M. Lensink</t>
  </si>
  <si>
    <t>Datum</t>
  </si>
  <si>
    <t>Versie</t>
  </si>
  <si>
    <t>2013.1</t>
  </si>
  <si>
    <t>Verantwoording</t>
  </si>
  <si>
    <t>Projectleider van de SDE-werkzaamheden bij ECN is S.M. Lensink, telefoon: 088-5158129, e-mail: lensink@ecn.nl.</t>
  </si>
  <si>
    <t>Kleurcodering:</t>
  </si>
  <si>
    <t>Niets invullen</t>
  </si>
  <si>
    <t>Waarde door gebruiker in te vullen</t>
  </si>
  <si>
    <t>zie 1</t>
  </si>
  <si>
    <t>Mestmonovergisting (Elektriciteit)</t>
  </si>
  <si>
    <t>zie 20 en 41</t>
  </si>
  <si>
    <t>Verlengde levensduur allesvergisting (warmtehub)</t>
  </si>
  <si>
    <t>zie 19 en 32</t>
  </si>
  <si>
    <t>Verlengde levensduur allesvergisting (groengashub)</t>
  </si>
  <si>
    <t>zie 28 en 41</t>
  </si>
  <si>
    <t>Verlengde levensduur mestcovergisting (warmtehub)</t>
  </si>
  <si>
    <t>zie 27 en 32</t>
  </si>
  <si>
    <t>Verlengde levensduur mestcovergisting (groengashub)</t>
  </si>
  <si>
    <t>Bodemenergie en aardwarmte</t>
  </si>
  <si>
    <t>Windenergie</t>
  </si>
  <si>
    <t>Energie uit water</t>
  </si>
  <si>
    <t>Zonne-energie</t>
  </si>
  <si>
    <t>Vollasturen</t>
  </si>
  <si>
    <t>Vollasturen samengesteld</t>
  </si>
  <si>
    <t>SDE+ 2014</t>
  </si>
  <si>
    <t>30-8-2013</t>
  </si>
  <si>
    <t>Warmtebenutting bij bestaande projecten (allesvergisting)</t>
  </si>
  <si>
    <t>Warmtebenutting bij bestaande projecten (verbranding)</t>
  </si>
  <si>
    <t>Warmtekracht-verhouding</t>
  </si>
  <si>
    <r>
      <t xml:space="preserve">Tabel 1: </t>
    </r>
    <r>
      <rPr>
        <sz val="11"/>
        <color theme="1"/>
        <rFont val="Georgia"/>
        <family val="1"/>
      </rPr>
      <t>Overzicht basisbedragen advies SDE+ 2014 voor thermische conversie van biomassa</t>
    </r>
  </si>
  <si>
    <r>
      <t xml:space="preserve">Tabel 2: </t>
    </r>
    <r>
      <rPr>
        <sz val="11"/>
        <color theme="1"/>
        <rFont val="Georgia"/>
        <family val="1"/>
      </rPr>
      <t>Overzicht basisbedragen advies SDE+ 2014 voor vergisting van biomassa</t>
    </r>
  </si>
  <si>
    <r>
      <t xml:space="preserve">Tabel 3: </t>
    </r>
    <r>
      <rPr>
        <sz val="11"/>
        <color theme="1"/>
        <rFont val="Georgia"/>
        <family val="1"/>
      </rPr>
      <t>Overzicht basisbedragen advies SDE+ 2014 voor overige opties</t>
    </r>
  </si>
  <si>
    <r>
      <t xml:space="preserve">Tabel: </t>
    </r>
    <r>
      <rPr>
        <sz val="11"/>
        <color theme="1"/>
        <rFont val="Georgia"/>
        <family val="1"/>
      </rPr>
      <t>Nominale kasstroom (positieve bedragen = gunstig voor de producent)</t>
    </r>
  </si>
  <si>
    <t>Verlengde levensduur thermische conversie</t>
  </si>
  <si>
    <t>Merk op: voor het advies is een ander rekenmodel gebruikt, dat rekening houdt met de diversiteit aan windturbines en hun IEC-classificering en waarin tevens geen inflatie over de grondkosten wordt gerekend. Dit gestileerde kasstroommodel biedt daarom slechts een indicatie en kan daardoor kleine afwijkingen van het daadwerkelijke advies tonen.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</si>
</sst>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_-* #,##0.00_-;_-* #,##0.00\-;_-* &quot;-&quot;??_-;_-@_-"/>
    <numFmt numFmtId="166" formatCode="0.000"/>
    <numFmt numFmtId="167" formatCode="0.0%"/>
    <numFmt numFmtId="168" formatCode="#,###,###,###,###;\-#,###,###,###,###;&quot;-&quot;"/>
    <numFmt numFmtId="169" formatCode="0_ ;[Red]\-0\ "/>
    <numFmt numFmtId="170" formatCode="0.000000"/>
  </numFmts>
  <fonts count="34"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4"/>
      <name val="Arial"/>
      <family val="2"/>
    </font>
    <font>
      <sz val="11"/>
      <name val="Arial"/>
      <family val="2"/>
    </font>
    <font>
      <b/>
      <sz val="18"/>
      <name val="Arial"/>
      <family val="2"/>
    </font>
    <font>
      <b/>
      <sz val="11"/>
      <name val="Arial"/>
      <family val="2"/>
    </font>
    <font>
      <b/>
      <sz val="12"/>
      <name val="Arial"/>
      <family val="2"/>
    </font>
    <font>
      <b/>
      <sz val="14"/>
      <name val="Arial"/>
      <family val="2"/>
    </font>
    <font>
      <sz val="11"/>
      <name val="Calibri"/>
      <family val="2"/>
      <scheme val="minor"/>
    </font>
    <font>
      <u/>
      <sz val="11"/>
      <color theme="10"/>
      <name val="Calibri"/>
      <family val="2"/>
      <scheme val="minor"/>
    </font>
    <font>
      <sz val="11"/>
      <color theme="0" tint="-0.249977111117893"/>
      <name val="Calibri"/>
      <family val="2"/>
      <scheme val="minor"/>
    </font>
    <font>
      <i/>
      <sz val="9"/>
      <color theme="1"/>
      <name val="Calibri"/>
      <family val="2"/>
      <scheme val="minor"/>
    </font>
    <font>
      <sz val="11"/>
      <color theme="0"/>
      <name val="Calibri"/>
      <family val="2"/>
      <scheme val="minor"/>
    </font>
    <font>
      <sz val="10"/>
      <name val="Arial"/>
      <family val="2"/>
    </font>
    <font>
      <i/>
      <sz val="9"/>
      <color theme="0" tint="-0.249977111117893"/>
      <name val="Calibri"/>
      <family val="2"/>
      <scheme val="minor"/>
    </font>
    <font>
      <i/>
      <sz val="9"/>
      <color rgb="FFCCCCCC"/>
      <name val="Calibri"/>
      <family val="2"/>
      <scheme val="minor"/>
    </font>
    <font>
      <b/>
      <sz val="11"/>
      <color theme="1"/>
      <name val="Georgia"/>
      <family val="1"/>
    </font>
    <font>
      <sz val="11"/>
      <color theme="1"/>
      <name val="Georgia"/>
      <family val="1"/>
    </font>
    <font>
      <sz val="10"/>
      <name val="Calibri"/>
      <family val="2"/>
      <scheme val="minor"/>
    </font>
    <font>
      <b/>
      <sz val="12"/>
      <color indexed="10"/>
      <name val="Calibri"/>
      <family val="2"/>
      <scheme val="minor"/>
    </font>
    <font>
      <sz val="10"/>
      <color indexed="10"/>
      <name val="Calibri"/>
      <family val="2"/>
      <scheme val="minor"/>
    </font>
    <font>
      <b/>
      <sz val="10"/>
      <color indexed="18"/>
      <name val="Calibri"/>
      <family val="2"/>
      <scheme val="minor"/>
    </font>
    <font>
      <b/>
      <sz val="10"/>
      <name val="Calibri"/>
      <family val="2"/>
      <scheme val="minor"/>
    </font>
    <font>
      <i/>
      <sz val="8"/>
      <name val="Calibri"/>
      <family val="2"/>
      <scheme val="minor"/>
    </font>
    <font>
      <sz val="14"/>
      <name val="Georgia"/>
      <family val="1"/>
    </font>
    <font>
      <sz val="18"/>
      <name val="Georgia"/>
      <family val="1"/>
    </font>
    <font>
      <sz val="10"/>
      <color theme="0"/>
      <name val="Calibri"/>
      <family val="2"/>
      <scheme val="minor"/>
    </font>
    <font>
      <i/>
      <sz val="10"/>
      <color theme="0"/>
      <name val="Calibri"/>
      <family val="2"/>
      <scheme val="minor"/>
    </font>
    <font>
      <b/>
      <sz val="10"/>
      <color theme="0"/>
      <name val="Calibri"/>
      <family val="2"/>
      <scheme val="minor"/>
    </font>
    <font>
      <i/>
      <sz val="8"/>
      <color theme="0"/>
      <name val="Calibri"/>
      <family val="2"/>
      <scheme val="minor"/>
    </font>
    <font>
      <sz val="13"/>
      <color theme="0"/>
      <name val="Calibri"/>
      <family val="2"/>
      <scheme val="minor"/>
    </font>
    <font>
      <b/>
      <sz val="8"/>
      <name val="Calibri"/>
      <family val="2"/>
      <scheme val="minor"/>
    </font>
  </fonts>
  <fills count="8">
    <fill>
      <patternFill patternType="none"/>
    </fill>
    <fill>
      <patternFill patternType="gray125"/>
    </fill>
    <fill>
      <patternFill patternType="solid">
        <fgColor theme="1"/>
        <bgColor indexed="64"/>
      </patternFill>
    </fill>
    <fill>
      <patternFill patternType="solid">
        <fgColor rgb="FFCCCCCC"/>
        <bgColor indexed="64"/>
      </patternFill>
    </fill>
    <fill>
      <patternFill patternType="solid">
        <fgColor theme="0"/>
        <bgColor indexed="64"/>
      </patternFill>
    </fill>
    <fill>
      <patternFill patternType="solid">
        <fgColor rgb="FFE3E334"/>
        <bgColor indexed="64"/>
      </patternFill>
    </fill>
    <fill>
      <patternFill patternType="solid">
        <fgColor rgb="FFFFFFFF"/>
        <bgColor indexed="64"/>
      </patternFill>
    </fill>
    <fill>
      <patternFill patternType="solid">
        <fgColor rgb="FF999999"/>
        <bgColor indexed="64"/>
      </patternFill>
    </fill>
  </fills>
  <borders count="34">
    <border>
      <left/>
      <right/>
      <top/>
      <bottom/>
      <diagonal/>
    </border>
    <border>
      <left/>
      <right/>
      <top style="thick">
        <color rgb="FFFFF00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style="thin">
        <color rgb="FFCCCCCC"/>
      </right>
      <top/>
      <bottom style="thin">
        <color rgb="FFCCCCCC"/>
      </bottom>
      <diagonal/>
    </border>
    <border>
      <left style="thin">
        <color rgb="FFCCCCCC"/>
      </left>
      <right style="thin">
        <color rgb="FFCCCCCC"/>
      </right>
      <top/>
      <bottom style="thin">
        <color rgb="FFCCCCCC"/>
      </bottom>
      <diagonal/>
    </border>
    <border>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bottom style="thin">
        <color rgb="FFCCCCCC"/>
      </bottom>
      <diagonal/>
    </border>
    <border>
      <left/>
      <right/>
      <top style="thin">
        <color rgb="FFCCCCCC"/>
      </top>
      <bottom style="thin">
        <color rgb="FFCCCCCC"/>
      </bottom>
      <diagonal/>
    </border>
    <border>
      <left/>
      <right style="thin">
        <color rgb="FFCCCCCC"/>
      </right>
      <top/>
      <bottom style="thin">
        <color theme="0"/>
      </bottom>
      <diagonal/>
    </border>
    <border>
      <left/>
      <right style="thin">
        <color rgb="FFCCCCCC"/>
      </right>
      <top style="thin">
        <color theme="0"/>
      </top>
      <bottom style="thin">
        <color theme="0"/>
      </bottom>
      <diagonal/>
    </border>
    <border>
      <left/>
      <right style="thin">
        <color rgb="FFCCCCCC"/>
      </right>
      <top style="thin">
        <color theme="0"/>
      </top>
      <bottom style="thin">
        <color rgb="FFCCCCCC"/>
      </bottom>
      <diagonal/>
    </border>
    <border>
      <left/>
      <right style="thin">
        <color rgb="FFCCCCCC"/>
      </right>
      <top style="thin">
        <color theme="0"/>
      </top>
      <bottom/>
      <diagonal/>
    </border>
    <border>
      <left style="thin">
        <color rgb="FFCCCCCC"/>
      </left>
      <right style="thin">
        <color rgb="FFCCCCCC"/>
      </right>
      <top style="thin">
        <color rgb="FFCCCCCC"/>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rgb="FFCCCCCC"/>
      </right>
      <top/>
      <bottom/>
      <diagonal/>
    </border>
    <border>
      <left style="thin">
        <color rgb="FFCCCCCC"/>
      </left>
      <right style="thin">
        <color rgb="FFCCCCCC"/>
      </right>
      <top/>
      <bottom/>
      <diagonal/>
    </border>
    <border>
      <left style="thin">
        <color rgb="FFCCCCCC"/>
      </left>
      <right/>
      <top/>
      <bottom/>
      <diagonal/>
    </border>
    <border>
      <left style="thin">
        <color rgb="FFCCCCCC"/>
      </left>
      <right/>
      <top/>
      <bottom style="thin">
        <color rgb="FFCCCCCC"/>
      </bottom>
      <diagonal/>
    </border>
    <border>
      <left style="thin">
        <color rgb="FFCCCCCC"/>
      </left>
      <right/>
      <top style="thin">
        <color rgb="FFCCCCCC"/>
      </top>
      <bottom style="thin">
        <color rgb="FFCCCCCC"/>
      </bottom>
      <diagonal/>
    </border>
    <border>
      <left/>
      <right style="thin">
        <color rgb="FFCCCCCC"/>
      </right>
      <top style="thin">
        <color rgb="FFCCCCCC"/>
      </top>
      <bottom/>
      <diagonal/>
    </border>
    <border>
      <left style="thin">
        <color rgb="FFCCCCCC"/>
      </left>
      <right/>
      <top style="thin">
        <color rgb="FFCCCCCC"/>
      </top>
      <bottom/>
      <diagonal/>
    </border>
    <border>
      <left style="thin">
        <color theme="0"/>
      </left>
      <right style="thin">
        <color theme="0"/>
      </right>
      <top style="thin">
        <color rgb="FFCCCCCC"/>
      </top>
      <bottom/>
      <diagonal/>
    </border>
    <border>
      <left style="thin">
        <color theme="0"/>
      </left>
      <right/>
      <top style="thin">
        <color rgb="FFCCCCCC"/>
      </top>
      <bottom/>
      <diagonal/>
    </border>
  </borders>
  <cellStyleXfs count="8">
    <xf numFmtId="0" fontId="0" fillId="0" borderId="0"/>
    <xf numFmtId="0" fontId="2"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11" fillId="0" borderId="0" applyNumberFormat="0" applyFill="0" applyBorder="0" applyAlignment="0" applyProtection="0"/>
    <xf numFmtId="0" fontId="2" fillId="0" borderId="0"/>
    <xf numFmtId="0" fontId="15" fillId="0" borderId="0"/>
  </cellStyleXfs>
  <cellXfs count="221">
    <xf numFmtId="0" fontId="0" fillId="0" borderId="0" xfId="0"/>
    <xf numFmtId="0" fontId="0" fillId="0" borderId="0" xfId="0" applyAlignment="1">
      <alignment vertical="center"/>
    </xf>
    <xf numFmtId="0" fontId="2" fillId="0" borderId="0" xfId="2" applyBorder="1"/>
    <xf numFmtId="0" fontId="5" fillId="0" borderId="0" xfId="2" applyFont="1" applyBorder="1" applyAlignment="1">
      <alignment vertical="center"/>
    </xf>
    <xf numFmtId="0" fontId="0" fillId="0" borderId="0" xfId="0" applyAlignment="1">
      <alignment horizontal="center" vertical="center"/>
    </xf>
    <xf numFmtId="0" fontId="0" fillId="0" borderId="0" xfId="0" applyAlignment="1">
      <alignment horizontal="left" vertical="center"/>
    </xf>
    <xf numFmtId="164" fontId="0" fillId="0" borderId="0" xfId="0" applyNumberFormat="1" applyAlignment="1">
      <alignment horizontal="center" vertical="center"/>
    </xf>
    <xf numFmtId="0" fontId="12" fillId="0" borderId="0" xfId="0" applyFont="1" applyAlignment="1">
      <alignment vertical="center"/>
    </xf>
    <xf numFmtId="0" fontId="10" fillId="0" borderId="0" xfId="0" applyFont="1" applyBorder="1" applyAlignment="1">
      <alignment horizontal="center" vertical="center"/>
    </xf>
    <xf numFmtId="164" fontId="10" fillId="0" borderId="0" xfId="0" applyNumberFormat="1" applyFont="1" applyBorder="1" applyAlignment="1">
      <alignment horizontal="left" vertical="center"/>
    </xf>
    <xf numFmtId="164" fontId="10" fillId="0" borderId="0" xfId="0" applyNumberFormat="1" applyFont="1" applyBorder="1" applyAlignment="1">
      <alignment horizontal="center" vertical="center"/>
    </xf>
    <xf numFmtId="0" fontId="0" fillId="0" borderId="0" xfId="0" applyFont="1" applyAlignment="1">
      <alignment vertical="center"/>
    </xf>
    <xf numFmtId="0" fontId="16" fillId="0" borderId="0" xfId="0" applyFont="1" applyAlignment="1">
      <alignment vertical="center"/>
    </xf>
    <xf numFmtId="0" fontId="13" fillId="0" borderId="0" xfId="0" applyFont="1" applyAlignment="1">
      <alignment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164" fontId="14" fillId="2" borderId="3" xfId="0" applyNumberFormat="1" applyFont="1" applyFill="1" applyBorder="1" applyAlignment="1">
      <alignment horizontal="center" vertical="center"/>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0" borderId="9" xfId="0" applyFont="1" applyBorder="1" applyAlignment="1">
      <alignment horizontal="left" vertical="center"/>
    </xf>
    <xf numFmtId="164" fontId="0" fillId="0" borderId="9" xfId="0" applyNumberFormat="1" applyBorder="1" applyAlignment="1">
      <alignment horizontal="center" vertical="center"/>
    </xf>
    <xf numFmtId="0" fontId="0" fillId="0" borderId="9" xfId="0" applyBorder="1" applyAlignment="1">
      <alignment horizontal="center" vertical="center"/>
    </xf>
    <xf numFmtId="0" fontId="3" fillId="0" borderId="11" xfId="0" applyFont="1" applyBorder="1" applyAlignment="1">
      <alignment horizontal="left" vertical="center"/>
    </xf>
    <xf numFmtId="0" fontId="1" fillId="3" borderId="5" xfId="5" applyFont="1" applyFill="1" applyBorder="1" applyAlignment="1">
      <alignment horizontal="center" vertical="center"/>
    </xf>
    <xf numFmtId="0" fontId="1" fillId="0" borderId="8" xfId="5" applyFont="1" applyBorder="1" applyAlignment="1">
      <alignment horizontal="left" vertical="center"/>
    </xf>
    <xf numFmtId="0" fontId="1" fillId="0" borderId="9" xfId="5" applyFont="1" applyBorder="1" applyAlignment="1">
      <alignment horizontal="left" vertical="center"/>
    </xf>
    <xf numFmtId="164" fontId="1" fillId="0" borderId="9" xfId="5" applyNumberFormat="1" applyFont="1" applyBorder="1" applyAlignment="1">
      <alignment horizontal="center" vertical="center"/>
    </xf>
    <xf numFmtId="0" fontId="1" fillId="0" borderId="9" xfId="5" applyFont="1" applyBorder="1" applyAlignment="1">
      <alignment horizontal="center" vertical="center"/>
    </xf>
    <xf numFmtId="1" fontId="1" fillId="0" borderId="9" xfId="5" applyNumberFormat="1" applyFont="1" applyBorder="1" applyAlignment="1">
      <alignment horizontal="center" vertical="center"/>
    </xf>
    <xf numFmtId="0" fontId="1" fillId="3" borderId="6" xfId="5" applyFont="1" applyFill="1" applyBorder="1" applyAlignment="1">
      <alignment horizontal="center" vertical="center"/>
    </xf>
    <xf numFmtId="0" fontId="1" fillId="0" borderId="10" xfId="5" applyFont="1" applyBorder="1" applyAlignment="1">
      <alignment horizontal="left" vertical="center"/>
    </xf>
    <xf numFmtId="0" fontId="1" fillId="0" borderId="11" xfId="5" applyFont="1" applyBorder="1" applyAlignment="1">
      <alignment horizontal="left" vertical="center"/>
    </xf>
    <xf numFmtId="164" fontId="1" fillId="0" borderId="11" xfId="5" applyNumberFormat="1" applyFont="1" applyBorder="1" applyAlignment="1">
      <alignment horizontal="center" vertical="center"/>
    </xf>
    <xf numFmtId="0" fontId="1" fillId="0" borderId="11" xfId="5" applyFont="1" applyBorder="1" applyAlignment="1">
      <alignment horizontal="center" vertical="center"/>
    </xf>
    <xf numFmtId="1" fontId="1" fillId="0" borderId="11" xfId="5" applyNumberFormat="1" applyFont="1" applyBorder="1" applyAlignment="1">
      <alignment horizontal="center" vertical="center"/>
    </xf>
    <xf numFmtId="0" fontId="1" fillId="0" borderId="11" xfId="5" applyFont="1" applyBorder="1" applyAlignment="1">
      <alignment vertical="center"/>
    </xf>
    <xf numFmtId="0" fontId="1" fillId="3" borderId="7" xfId="5" applyFont="1" applyFill="1" applyBorder="1" applyAlignment="1">
      <alignment horizontal="center" vertical="center"/>
    </xf>
    <xf numFmtId="164" fontId="1" fillId="0" borderId="10" xfId="5" applyNumberFormat="1" applyFont="1" applyBorder="1" applyAlignment="1">
      <alignment horizontal="left" vertical="center"/>
    </xf>
    <xf numFmtId="0" fontId="1" fillId="0" borderId="9" xfId="5" applyFont="1" applyBorder="1" applyAlignment="1">
      <alignment vertical="center"/>
    </xf>
    <xf numFmtId="0" fontId="13" fillId="0" borderId="13" xfId="5" applyFont="1" applyBorder="1" applyAlignment="1">
      <alignment horizontal="right" vertical="center"/>
    </xf>
    <xf numFmtId="0" fontId="13" fillId="0" borderId="10" xfId="5" applyFont="1" applyBorder="1" applyAlignment="1">
      <alignment horizontal="left" vertical="center"/>
    </xf>
    <xf numFmtId="164" fontId="13" fillId="0" borderId="11" xfId="5" applyNumberFormat="1" applyFont="1" applyBorder="1" applyAlignment="1">
      <alignment horizontal="center" vertical="center"/>
    </xf>
    <xf numFmtId="0" fontId="13" fillId="0" borderId="11" xfId="5" applyFont="1" applyBorder="1" applyAlignment="1">
      <alignment horizontal="center" vertical="center"/>
    </xf>
    <xf numFmtId="1" fontId="13" fillId="0" borderId="11" xfId="5" applyNumberFormat="1" applyFont="1" applyBorder="1" applyAlignment="1">
      <alignment horizontal="center" vertical="center"/>
    </xf>
    <xf numFmtId="0" fontId="1" fillId="0" borderId="10" xfId="0" applyFont="1" applyBorder="1" applyAlignment="1">
      <alignment horizontal="left" vertical="center"/>
    </xf>
    <xf numFmtId="0" fontId="1" fillId="0" borderId="11" xfId="0" applyFont="1" applyBorder="1" applyAlignment="1">
      <alignment vertical="center"/>
    </xf>
    <xf numFmtId="164" fontId="1" fillId="0" borderId="11" xfId="0" applyNumberFormat="1" applyFont="1" applyBorder="1" applyAlignment="1">
      <alignment horizontal="center" vertical="center"/>
    </xf>
    <xf numFmtId="0" fontId="1" fillId="0" borderId="11" xfId="0" applyFont="1" applyBorder="1" applyAlignment="1">
      <alignment horizontal="center" vertical="center"/>
    </xf>
    <xf numFmtId="1" fontId="1" fillId="0" borderId="11" xfId="0" applyNumberFormat="1" applyFont="1" applyBorder="1" applyAlignment="1">
      <alignment horizontal="center" vertical="center"/>
    </xf>
    <xf numFmtId="164" fontId="13" fillId="0" borderId="10" xfId="5" applyNumberFormat="1" applyFont="1" applyBorder="1" applyAlignment="1">
      <alignment horizontal="left" vertical="center"/>
    </xf>
    <xf numFmtId="0" fontId="1" fillId="0" borderId="11" xfId="0" applyFont="1" applyBorder="1" applyAlignment="1">
      <alignment horizontal="left" vertical="center"/>
    </xf>
    <xf numFmtId="0" fontId="1" fillId="3" borderId="6" xfId="5" applyFont="1" applyFill="1" applyBorder="1" applyAlignment="1">
      <alignment horizontal="center"/>
    </xf>
    <xf numFmtId="0" fontId="1" fillId="0" borderId="10" xfId="5" applyFont="1" applyBorder="1"/>
    <xf numFmtId="0" fontId="1" fillId="0" borderId="11" xfId="5" applyFont="1" applyBorder="1"/>
    <xf numFmtId="164" fontId="1" fillId="0" borderId="11" xfId="5" applyNumberFormat="1" applyFont="1" applyBorder="1" applyAlignment="1">
      <alignment horizontal="center"/>
    </xf>
    <xf numFmtId="0" fontId="1" fillId="0" borderId="11" xfId="5" applyFont="1" applyBorder="1" applyAlignment="1">
      <alignment horizontal="center"/>
    </xf>
    <xf numFmtId="0" fontId="17" fillId="3" borderId="7" xfId="5" applyFont="1" applyFill="1" applyBorder="1" applyAlignment="1">
      <alignment horizontal="center" vertical="center"/>
    </xf>
    <xf numFmtId="0" fontId="17" fillId="3" borderId="0" xfId="5" applyFont="1" applyFill="1" applyBorder="1" applyAlignment="1">
      <alignment horizontal="center" vertical="center"/>
    </xf>
    <xf numFmtId="0" fontId="13" fillId="3" borderId="5" xfId="0" applyFont="1" applyFill="1" applyBorder="1" applyAlignment="1">
      <alignment horizontal="center" vertical="center"/>
    </xf>
    <xf numFmtId="0" fontId="20" fillId="0" borderId="0" xfId="2" applyFont="1"/>
    <xf numFmtId="0" fontId="20" fillId="0" borderId="0" xfId="2" applyFont="1" applyAlignment="1">
      <alignment horizontal="center"/>
    </xf>
    <xf numFmtId="0" fontId="20" fillId="0" borderId="0" xfId="2" applyFont="1" applyFill="1" applyBorder="1"/>
    <xf numFmtId="2" fontId="22" fillId="0" borderId="0" xfId="2" applyNumberFormat="1" applyFont="1" applyFill="1" applyBorder="1" applyAlignment="1">
      <alignment horizontal="center"/>
    </xf>
    <xf numFmtId="0" fontId="20" fillId="0" borderId="0" xfId="2" applyFont="1" applyFill="1" applyBorder="1" applyAlignment="1">
      <alignment horizontal="center"/>
    </xf>
    <xf numFmtId="0" fontId="20" fillId="0" borderId="0" xfId="2" applyFont="1" applyBorder="1"/>
    <xf numFmtId="166" fontId="23" fillId="0" borderId="0" xfId="2" applyNumberFormat="1" applyFont="1" applyFill="1" applyBorder="1"/>
    <xf numFmtId="2" fontId="20" fillId="0" borderId="0" xfId="2" applyNumberFormat="1" applyFont="1"/>
    <xf numFmtId="3" fontId="20" fillId="0" borderId="0" xfId="2" applyNumberFormat="1" applyFont="1" applyBorder="1"/>
    <xf numFmtId="0" fontId="24" fillId="0" borderId="0" xfId="2" applyFont="1" applyBorder="1"/>
    <xf numFmtId="0" fontId="24" fillId="0" borderId="0" xfId="2" applyFont="1" applyFill="1" applyBorder="1"/>
    <xf numFmtId="3" fontId="24" fillId="0" borderId="0" xfId="2" applyNumberFormat="1" applyFont="1" applyFill="1" applyBorder="1"/>
    <xf numFmtId="9" fontId="20" fillId="0" borderId="0" xfId="2" applyNumberFormat="1" applyFont="1"/>
    <xf numFmtId="3" fontId="20" fillId="0" borderId="0" xfId="2" applyNumberFormat="1" applyFont="1"/>
    <xf numFmtId="170" fontId="20" fillId="0" borderId="0" xfId="2" applyNumberFormat="1" applyFont="1"/>
    <xf numFmtId="0" fontId="26" fillId="0" borderId="0" xfId="2" applyFont="1" applyBorder="1"/>
    <xf numFmtId="0" fontId="26" fillId="0" borderId="0" xfId="2" applyFont="1"/>
    <xf numFmtId="0" fontId="26" fillId="0" borderId="0" xfId="2" applyFont="1" applyAlignment="1">
      <alignment horizontal="center"/>
    </xf>
    <xf numFmtId="0" fontId="26" fillId="0" borderId="0" xfId="2" applyFont="1" applyFill="1" applyBorder="1"/>
    <xf numFmtId="0" fontId="27" fillId="0" borderId="0" xfId="2" applyFont="1" applyBorder="1"/>
    <xf numFmtId="0" fontId="27" fillId="0" borderId="0" xfId="2" applyFont="1"/>
    <xf numFmtId="0" fontId="27" fillId="0" borderId="0" xfId="2" applyFont="1" applyAlignment="1">
      <alignment horizontal="center"/>
    </xf>
    <xf numFmtId="0" fontId="27" fillId="0" borderId="0" xfId="2" applyFont="1" applyFill="1" applyBorder="1"/>
    <xf numFmtId="0" fontId="28" fillId="2" borderId="2" xfId="2" applyFont="1" applyFill="1" applyBorder="1" applyAlignment="1">
      <alignment horizontal="left"/>
    </xf>
    <xf numFmtId="0" fontId="28" fillId="2" borderId="3" xfId="2" applyFont="1" applyFill="1" applyBorder="1" applyAlignment="1">
      <alignment horizontal="center"/>
    </xf>
    <xf numFmtId="0" fontId="28" fillId="2" borderId="4" xfId="2" applyFont="1" applyFill="1" applyBorder="1" applyAlignment="1">
      <alignment horizontal="center"/>
    </xf>
    <xf numFmtId="164" fontId="21" fillId="4" borderId="8" xfId="2" applyNumberFormat="1" applyFont="1" applyFill="1" applyBorder="1" applyAlignment="1">
      <alignment horizontal="center"/>
    </xf>
    <xf numFmtId="0" fontId="20" fillId="4" borderId="9" xfId="2" applyFont="1" applyFill="1" applyBorder="1" applyAlignment="1">
      <alignment horizontal="center"/>
    </xf>
    <xf numFmtId="164" fontId="21" fillId="4" borderId="10" xfId="2" applyNumberFormat="1" applyFont="1" applyFill="1" applyBorder="1" applyAlignment="1">
      <alignment horizontal="center"/>
    </xf>
    <xf numFmtId="0" fontId="20" fillId="4" borderId="11" xfId="2" applyFont="1" applyFill="1" applyBorder="1" applyAlignment="1">
      <alignment horizontal="center"/>
    </xf>
    <xf numFmtId="0" fontId="20" fillId="3" borderId="0" xfId="2" applyFont="1" applyFill="1" applyBorder="1"/>
    <xf numFmtId="1" fontId="20" fillId="5" borderId="9" xfId="2" applyNumberFormat="1" applyFont="1" applyFill="1" applyBorder="1" applyAlignment="1">
      <alignment horizontal="center"/>
    </xf>
    <xf numFmtId="0" fontId="20" fillId="6" borderId="9" xfId="2" applyFont="1" applyFill="1" applyBorder="1" applyAlignment="1">
      <alignment horizontal="center"/>
    </xf>
    <xf numFmtId="0" fontId="20" fillId="5" borderId="11" xfId="2" applyFont="1" applyFill="1" applyBorder="1" applyAlignment="1">
      <alignment horizontal="center"/>
    </xf>
    <xf numFmtId="0" fontId="20" fillId="6" borderId="11" xfId="2" applyFont="1" applyFill="1" applyBorder="1" applyAlignment="1">
      <alignment horizontal="center"/>
    </xf>
    <xf numFmtId="9" fontId="20" fillId="6" borderId="11" xfId="3" applyFont="1" applyFill="1" applyBorder="1" applyAlignment="1">
      <alignment horizontal="center"/>
    </xf>
    <xf numFmtId="13" fontId="20" fillId="5" borderId="11" xfId="3" applyNumberFormat="1" applyFont="1" applyFill="1" applyBorder="1" applyAlignment="1">
      <alignment horizontal="center"/>
    </xf>
    <xf numFmtId="9" fontId="20" fillId="5" borderId="11" xfId="3" applyFont="1" applyFill="1" applyBorder="1" applyAlignment="1">
      <alignment horizontal="center"/>
    </xf>
    <xf numFmtId="164" fontId="20" fillId="6" borderId="11" xfId="2" applyNumberFormat="1" applyFont="1" applyFill="1" applyBorder="1" applyAlignment="1">
      <alignment horizontal="center"/>
    </xf>
    <xf numFmtId="3" fontId="20" fillId="6" borderId="11" xfId="4" applyNumberFormat="1" applyFont="1" applyFill="1" applyBorder="1" applyAlignment="1">
      <alignment horizontal="center"/>
    </xf>
    <xf numFmtId="0" fontId="20" fillId="5" borderId="11" xfId="3" applyNumberFormat="1" applyFont="1" applyFill="1" applyBorder="1" applyAlignment="1">
      <alignment horizontal="center"/>
    </xf>
    <xf numFmtId="164" fontId="20" fillId="5" borderId="11" xfId="2" applyNumberFormat="1" applyFont="1" applyFill="1" applyBorder="1" applyAlignment="1">
      <alignment horizontal="center"/>
    </xf>
    <xf numFmtId="166" fontId="20" fillId="5" borderId="11" xfId="2" applyNumberFormat="1" applyFont="1" applyFill="1" applyBorder="1" applyAlignment="1">
      <alignment horizontal="center"/>
    </xf>
    <xf numFmtId="167" fontId="20" fillId="5" borderId="11" xfId="2" applyNumberFormat="1" applyFont="1" applyFill="1" applyBorder="1" applyAlignment="1">
      <alignment horizontal="center"/>
    </xf>
    <xf numFmtId="3" fontId="20" fillId="5" borderId="11" xfId="2" applyNumberFormat="1" applyFont="1" applyFill="1" applyBorder="1" applyAlignment="1">
      <alignment horizontal="center"/>
    </xf>
    <xf numFmtId="9" fontId="20" fillId="5" borderId="11" xfId="2" applyNumberFormat="1" applyFont="1" applyFill="1" applyBorder="1" applyAlignment="1">
      <alignment horizontal="center"/>
    </xf>
    <xf numFmtId="9" fontId="20" fillId="5" borderId="11" xfId="3" applyNumberFormat="1" applyFont="1" applyFill="1" applyBorder="1" applyAlignment="1">
      <alignment horizontal="center"/>
    </xf>
    <xf numFmtId="9" fontId="20" fillId="6" borderId="11" xfId="3" applyNumberFormat="1" applyFont="1" applyFill="1" applyBorder="1" applyAlignment="1">
      <alignment horizontal="center"/>
    </xf>
    <xf numFmtId="2" fontId="22" fillId="6" borderId="11" xfId="2" applyNumberFormat="1" applyFont="1" applyFill="1" applyBorder="1" applyAlignment="1">
      <alignment horizontal="center"/>
    </xf>
    <xf numFmtId="2" fontId="22" fillId="6" borderId="9" xfId="2" applyNumberFormat="1" applyFont="1" applyFill="1" applyBorder="1" applyAlignment="1">
      <alignment horizontal="center"/>
    </xf>
    <xf numFmtId="0" fontId="20" fillId="3" borderId="14" xfId="2" applyFont="1" applyFill="1" applyBorder="1"/>
    <xf numFmtId="0" fontId="20" fillId="3" borderId="15" xfId="2" applyFont="1" applyFill="1" applyBorder="1"/>
    <xf numFmtId="0" fontId="20" fillId="3" borderId="16" xfId="2" applyFont="1" applyFill="1" applyBorder="1"/>
    <xf numFmtId="0" fontId="20" fillId="3" borderId="15" xfId="1" applyFont="1" applyFill="1" applyBorder="1"/>
    <xf numFmtId="0" fontId="20" fillId="3" borderId="15" xfId="2" applyFont="1" applyFill="1" applyBorder="1" applyAlignment="1">
      <alignment horizontal="left"/>
    </xf>
    <xf numFmtId="0" fontId="20" fillId="3" borderId="5" xfId="2" applyFont="1" applyFill="1" applyBorder="1"/>
    <xf numFmtId="0" fontId="20" fillId="3" borderId="6" xfId="2" applyFont="1" applyFill="1" applyBorder="1"/>
    <xf numFmtId="0" fontId="20" fillId="3" borderId="7" xfId="2" applyFont="1" applyFill="1" applyBorder="1"/>
    <xf numFmtId="0" fontId="20" fillId="5" borderId="9" xfId="2" applyFont="1" applyFill="1" applyBorder="1" applyAlignment="1">
      <alignment horizontal="center"/>
    </xf>
    <xf numFmtId="0" fontId="20" fillId="3" borderId="6" xfId="2" applyFont="1" applyFill="1" applyBorder="1" applyAlignment="1">
      <alignment horizontal="left"/>
    </xf>
    <xf numFmtId="0" fontId="20" fillId="3" borderId="7" xfId="2" applyFont="1" applyFill="1" applyBorder="1" applyAlignment="1">
      <alignment horizontal="left"/>
    </xf>
    <xf numFmtId="0" fontId="20" fillId="4" borderId="10" xfId="2" applyFont="1" applyFill="1" applyBorder="1"/>
    <xf numFmtId="3" fontId="20" fillId="4" borderId="11" xfId="2" applyNumberFormat="1" applyFont="1" applyFill="1" applyBorder="1" applyAlignment="1">
      <alignment horizontal="center"/>
    </xf>
    <xf numFmtId="169" fontId="20" fillId="4" borderId="11" xfId="2" applyNumberFormat="1" applyFont="1" applyFill="1" applyBorder="1" applyAlignment="1">
      <alignment horizontal="center"/>
    </xf>
    <xf numFmtId="167" fontId="20" fillId="4" borderId="11" xfId="2" applyNumberFormat="1" applyFont="1" applyFill="1" applyBorder="1" applyAlignment="1">
      <alignment horizontal="center"/>
    </xf>
    <xf numFmtId="0" fontId="20" fillId="3" borderId="17" xfId="2" applyFont="1" applyFill="1" applyBorder="1"/>
    <xf numFmtId="1" fontId="20" fillId="5" borderId="18" xfId="3" applyNumberFormat="1" applyFont="1" applyFill="1" applyBorder="1" applyAlignment="1">
      <alignment horizontal="center"/>
    </xf>
    <xf numFmtId="0" fontId="20" fillId="6" borderId="18" xfId="2" applyFont="1" applyFill="1" applyBorder="1" applyAlignment="1">
      <alignment horizontal="center"/>
    </xf>
    <xf numFmtId="9" fontId="20" fillId="6" borderId="9" xfId="3" applyFont="1" applyFill="1" applyBorder="1" applyAlignment="1">
      <alignment horizontal="center"/>
    </xf>
    <xf numFmtId="0" fontId="20" fillId="2" borderId="0" xfId="2" applyFont="1" applyFill="1" applyBorder="1"/>
    <xf numFmtId="0" fontId="20" fillId="2" borderId="0" xfId="2" applyFont="1" applyFill="1" applyBorder="1" applyAlignment="1">
      <alignment horizontal="center"/>
    </xf>
    <xf numFmtId="1" fontId="20" fillId="2" borderId="3" xfId="3" applyNumberFormat="1" applyFont="1" applyFill="1" applyBorder="1" applyAlignment="1">
      <alignment horizontal="center"/>
    </xf>
    <xf numFmtId="0" fontId="29" fillId="2" borderId="19" xfId="2" applyFont="1" applyFill="1" applyBorder="1"/>
    <xf numFmtId="0" fontId="30" fillId="2" borderId="20" xfId="2" applyFont="1" applyFill="1" applyBorder="1" applyAlignment="1">
      <alignment horizontal="right"/>
    </xf>
    <xf numFmtId="0" fontId="30" fillId="2" borderId="20" xfId="2" applyFont="1" applyFill="1" applyBorder="1" applyAlignment="1">
      <alignment horizontal="center"/>
    </xf>
    <xf numFmtId="0" fontId="30" fillId="2" borderId="21" xfId="2" applyFont="1" applyFill="1" applyBorder="1" applyAlignment="1">
      <alignment horizontal="center"/>
    </xf>
    <xf numFmtId="2" fontId="31" fillId="2" borderId="22" xfId="2" applyNumberFormat="1" applyFont="1" applyFill="1" applyBorder="1"/>
    <xf numFmtId="2" fontId="31" fillId="2" borderId="23" xfId="2" applyNumberFormat="1" applyFont="1" applyFill="1" applyBorder="1" applyAlignment="1">
      <alignment horizontal="right"/>
    </xf>
    <xf numFmtId="2" fontId="31" fillId="2" borderId="23" xfId="2" applyNumberFormat="1" applyFont="1" applyFill="1" applyBorder="1" applyAlignment="1">
      <alignment horizontal="center"/>
    </xf>
    <xf numFmtId="2" fontId="31" fillId="2" borderId="24" xfId="2" applyNumberFormat="1" applyFont="1" applyFill="1" applyBorder="1" applyAlignment="1">
      <alignment horizontal="center"/>
    </xf>
    <xf numFmtId="0" fontId="20" fillId="2" borderId="2" xfId="2" applyFont="1" applyFill="1" applyBorder="1"/>
    <xf numFmtId="0" fontId="24" fillId="2" borderId="3" xfId="2" applyFont="1" applyFill="1" applyBorder="1" applyAlignment="1">
      <alignment horizontal="right"/>
    </xf>
    <xf numFmtId="0" fontId="24" fillId="2" borderId="3" xfId="2" applyFont="1" applyFill="1" applyBorder="1" applyAlignment="1">
      <alignment horizontal="center"/>
    </xf>
    <xf numFmtId="0" fontId="24" fillId="2" borderId="4" xfId="2" applyFont="1" applyFill="1" applyBorder="1" applyAlignment="1">
      <alignment horizontal="center"/>
    </xf>
    <xf numFmtId="0" fontId="20" fillId="4" borderId="25" xfId="2" applyFont="1" applyFill="1" applyBorder="1"/>
    <xf numFmtId="3" fontId="20" fillId="4" borderId="26" xfId="2" applyNumberFormat="1" applyFont="1" applyFill="1" applyBorder="1" applyAlignment="1">
      <alignment horizontal="center"/>
    </xf>
    <xf numFmtId="0" fontId="24" fillId="4" borderId="26" xfId="2" applyFont="1" applyFill="1" applyBorder="1" applyAlignment="1">
      <alignment horizontal="center"/>
    </xf>
    <xf numFmtId="0" fontId="24" fillId="4" borderId="27" xfId="2" applyFont="1" applyFill="1" applyBorder="1" applyAlignment="1">
      <alignment horizontal="center"/>
    </xf>
    <xf numFmtId="0" fontId="20" fillId="4" borderId="8" xfId="2" applyFont="1" applyFill="1" applyBorder="1"/>
    <xf numFmtId="0" fontId="20" fillId="4" borderId="9" xfId="2" applyFont="1" applyFill="1" applyBorder="1"/>
    <xf numFmtId="168" fontId="20" fillId="4" borderId="9" xfId="2" applyNumberFormat="1" applyFont="1" applyFill="1" applyBorder="1"/>
    <xf numFmtId="168" fontId="20" fillId="4" borderId="28" xfId="2" applyNumberFormat="1" applyFont="1" applyFill="1" applyBorder="1"/>
    <xf numFmtId="0" fontId="20" fillId="4" borderId="11" xfId="2" applyFont="1" applyFill="1" applyBorder="1"/>
    <xf numFmtId="168" fontId="20" fillId="4" borderId="11" xfId="2" applyNumberFormat="1" applyFont="1" applyFill="1" applyBorder="1"/>
    <xf numFmtId="168" fontId="20" fillId="4" borderId="29" xfId="2" applyNumberFormat="1" applyFont="1" applyFill="1" applyBorder="1"/>
    <xf numFmtId="168" fontId="20" fillId="4" borderId="11" xfId="4" applyNumberFormat="1" applyFont="1" applyFill="1" applyBorder="1"/>
    <xf numFmtId="168" fontId="20" fillId="4" borderId="29" xfId="4" applyNumberFormat="1" applyFont="1" applyFill="1" applyBorder="1"/>
    <xf numFmtId="0" fontId="20" fillId="4" borderId="30" xfId="2" applyFont="1" applyFill="1" applyBorder="1"/>
    <xf numFmtId="0" fontId="20" fillId="4" borderId="18" xfId="2" applyFont="1" applyFill="1" applyBorder="1"/>
    <xf numFmtId="168" fontId="20" fillId="4" borderId="18" xfId="2" applyNumberFormat="1" applyFont="1" applyFill="1" applyBorder="1"/>
    <xf numFmtId="168" fontId="20" fillId="4" borderId="31" xfId="2" applyNumberFormat="1" applyFont="1" applyFill="1" applyBorder="1"/>
    <xf numFmtId="3" fontId="20" fillId="4" borderId="18" xfId="2" applyNumberFormat="1" applyFont="1" applyFill="1" applyBorder="1"/>
    <xf numFmtId="168" fontId="20" fillId="4" borderId="8" xfId="2" applyNumberFormat="1" applyFont="1" applyFill="1" applyBorder="1"/>
    <xf numFmtId="168" fontId="20" fillId="4" borderId="30" xfId="2" applyNumberFormat="1" applyFont="1" applyFill="1" applyBorder="1"/>
    <xf numFmtId="0" fontId="20" fillId="7" borderId="19" xfId="2" applyFont="1" applyFill="1" applyBorder="1"/>
    <xf numFmtId="0" fontId="20" fillId="7" borderId="20" xfId="2" applyFont="1" applyFill="1" applyBorder="1"/>
    <xf numFmtId="168" fontId="20" fillId="7" borderId="20" xfId="2" applyNumberFormat="1" applyFont="1" applyFill="1" applyBorder="1"/>
    <xf numFmtId="168" fontId="20" fillId="7" borderId="21" xfId="2" applyNumberFormat="1" applyFont="1" applyFill="1" applyBorder="1"/>
    <xf numFmtId="0" fontId="20" fillId="7" borderId="22" xfId="2" applyFont="1" applyFill="1" applyBorder="1"/>
    <xf numFmtId="0" fontId="20" fillId="7" borderId="23" xfId="2" applyFont="1" applyFill="1" applyBorder="1"/>
    <xf numFmtId="168" fontId="20" fillId="7" borderId="23" xfId="2" applyNumberFormat="1" applyFont="1" applyFill="1" applyBorder="1"/>
    <xf numFmtId="168" fontId="20" fillId="7" borderId="24" xfId="2" applyNumberFormat="1" applyFont="1" applyFill="1" applyBorder="1"/>
    <xf numFmtId="0" fontId="20" fillId="7" borderId="32" xfId="2" applyFont="1" applyFill="1" applyBorder="1"/>
    <xf numFmtId="168" fontId="20" fillId="7" borderId="32" xfId="4" applyNumberFormat="1" applyFont="1" applyFill="1" applyBorder="1"/>
    <xf numFmtId="168" fontId="20" fillId="7" borderId="33" xfId="4" applyNumberFormat="1" applyFont="1" applyFill="1" applyBorder="1"/>
    <xf numFmtId="0" fontId="14" fillId="2" borderId="0" xfId="2" applyFont="1" applyFill="1" applyBorder="1" applyAlignment="1">
      <alignment vertical="center"/>
    </xf>
    <xf numFmtId="0" fontId="32" fillId="2" borderId="0" xfId="2" applyFont="1" applyFill="1" applyBorder="1" applyAlignment="1">
      <alignment vertical="center"/>
    </xf>
    <xf numFmtId="0" fontId="6" fillId="0" borderId="0" xfId="2" applyFont="1" applyBorder="1" applyAlignment="1">
      <alignment vertical="center"/>
    </xf>
    <xf numFmtId="0" fontId="7" fillId="0" borderId="0" xfId="2" applyFont="1" applyBorder="1" applyAlignment="1">
      <alignment vertical="center"/>
    </xf>
    <xf numFmtId="0" fontId="0" fillId="0" borderId="0" xfId="0" applyBorder="1"/>
    <xf numFmtId="0" fontId="8" fillId="0" borderId="0" xfId="2" applyFont="1" applyFill="1" applyBorder="1" applyAlignment="1">
      <alignment horizontal="left" vertical="center"/>
    </xf>
    <xf numFmtId="0" fontId="9" fillId="0" borderId="0" xfId="2" applyFont="1" applyFill="1" applyBorder="1" applyAlignment="1">
      <alignment horizontal="left" vertical="center"/>
    </xf>
    <xf numFmtId="0" fontId="5" fillId="3" borderId="5" xfId="2" applyFont="1" applyFill="1" applyBorder="1" applyAlignment="1">
      <alignment horizontal="left" vertical="center"/>
    </xf>
    <xf numFmtId="0" fontId="4" fillId="5" borderId="0" xfId="2" applyFont="1" applyFill="1" applyBorder="1" applyAlignment="1">
      <alignment horizontal="left" vertical="center" wrapText="1"/>
    </xf>
    <xf numFmtId="0" fontId="5" fillId="0" borderId="0" xfId="2" applyFont="1" applyBorder="1" applyAlignment="1">
      <alignment horizontal="left" vertical="center"/>
    </xf>
    <xf numFmtId="0" fontId="7" fillId="0" borderId="0" xfId="2" applyFont="1" applyBorder="1" applyAlignment="1">
      <alignment horizontal="left" vertical="center"/>
    </xf>
    <xf numFmtId="0" fontId="5" fillId="0" borderId="0" xfId="2" applyFont="1" applyFill="1" applyBorder="1" applyAlignment="1">
      <alignment horizontal="left" vertical="center"/>
    </xf>
    <xf numFmtId="0" fontId="7" fillId="0" borderId="0" xfId="2" applyFont="1" applyFill="1" applyBorder="1" applyAlignment="1">
      <alignment horizontal="left" vertical="center"/>
    </xf>
    <xf numFmtId="0" fontId="2" fillId="3" borderId="6" xfId="2" applyFill="1" applyBorder="1" applyAlignment="1">
      <alignment horizontal="left" vertical="center"/>
    </xf>
    <xf numFmtId="0" fontId="2" fillId="0" borderId="0" xfId="2" applyBorder="1" applyAlignment="1">
      <alignment horizontal="left" vertical="center"/>
    </xf>
    <xf numFmtId="0" fontId="2" fillId="3" borderId="7" xfId="2" applyFill="1" applyBorder="1" applyAlignment="1">
      <alignment horizontal="left" vertical="center"/>
    </xf>
    <xf numFmtId="0" fontId="2" fillId="0" borderId="8" xfId="2" applyBorder="1" applyAlignment="1">
      <alignment horizontal="left" vertical="center" wrapText="1"/>
    </xf>
    <xf numFmtId="49" fontId="2" fillId="0" borderId="10" xfId="2" applyNumberFormat="1" applyFont="1" applyBorder="1" applyAlignment="1">
      <alignment horizontal="left" vertical="center" wrapText="1"/>
    </xf>
    <xf numFmtId="0" fontId="2" fillId="0" borderId="10" xfId="2" applyFont="1" applyBorder="1" applyAlignment="1">
      <alignment horizontal="left" vertical="center" wrapText="1"/>
    </xf>
    <xf numFmtId="0" fontId="20" fillId="3" borderId="17" xfId="2" applyFont="1" applyFill="1" applyBorder="1" applyAlignment="1">
      <alignment horizontal="left"/>
    </xf>
    <xf numFmtId="0" fontId="20" fillId="3" borderId="14" xfId="2" applyFont="1" applyFill="1" applyBorder="1" applyAlignment="1">
      <alignment horizontal="left"/>
    </xf>
    <xf numFmtId="9" fontId="20" fillId="5" borderId="18" xfId="3" applyFont="1" applyFill="1" applyBorder="1" applyAlignment="1">
      <alignment horizontal="center"/>
    </xf>
    <xf numFmtId="0" fontId="20" fillId="5" borderId="18" xfId="3" applyNumberFormat="1" applyFont="1" applyFill="1" applyBorder="1" applyAlignment="1">
      <alignment horizontal="center"/>
    </xf>
    <xf numFmtId="166" fontId="20" fillId="5" borderId="9" xfId="2" applyNumberFormat="1" applyFont="1" applyFill="1" applyBorder="1" applyAlignment="1">
      <alignment horizontal="center"/>
    </xf>
    <xf numFmtId="166" fontId="20" fillId="5" borderId="18" xfId="2" applyNumberFormat="1" applyFont="1" applyFill="1" applyBorder="1" applyAlignment="1">
      <alignment horizontal="center"/>
    </xf>
    <xf numFmtId="9" fontId="24" fillId="5" borderId="9" xfId="2" applyNumberFormat="1" applyFont="1" applyFill="1" applyBorder="1" applyAlignment="1">
      <alignment horizontal="center"/>
    </xf>
    <xf numFmtId="9" fontId="20" fillId="6" borderId="18" xfId="3" applyFont="1" applyFill="1" applyBorder="1" applyAlignment="1">
      <alignment horizontal="center"/>
    </xf>
    <xf numFmtId="9" fontId="20" fillId="5" borderId="9" xfId="2" applyNumberFormat="1" applyFont="1" applyFill="1" applyBorder="1" applyAlignment="1">
      <alignment horizontal="center"/>
    </xf>
    <xf numFmtId="167" fontId="20" fillId="5" borderId="18" xfId="3" applyNumberFormat="1" applyFont="1" applyFill="1" applyBorder="1" applyAlignment="1">
      <alignment horizontal="center"/>
    </xf>
    <xf numFmtId="0" fontId="33" fillId="5" borderId="0" xfId="2" applyFont="1" applyFill="1" applyBorder="1" applyAlignment="1">
      <alignment horizontal="left"/>
    </xf>
    <xf numFmtId="0" fontId="33" fillId="4" borderId="0" xfId="2" applyFont="1" applyFill="1" applyBorder="1" applyAlignment="1">
      <alignment horizontal="left"/>
    </xf>
    <xf numFmtId="0" fontId="25" fillId="0" borderId="0" xfId="2" applyFont="1" applyBorder="1" applyAlignment="1">
      <alignment horizontal="left"/>
    </xf>
    <xf numFmtId="0" fontId="18" fillId="0" borderId="1" xfId="0" applyFont="1" applyBorder="1" applyAlignment="1">
      <alignment horizontal="left"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164" fontId="1" fillId="0" borderId="13" xfId="5" applyNumberFormat="1" applyFont="1" applyBorder="1" applyAlignment="1">
      <alignment horizontal="left" vertical="center"/>
    </xf>
    <xf numFmtId="164" fontId="1" fillId="0" borderId="10" xfId="5" applyNumberFormat="1" applyFont="1" applyBorder="1" applyAlignment="1">
      <alignment horizontal="left" vertical="center"/>
    </xf>
    <xf numFmtId="164" fontId="14" fillId="2" borderId="4" xfId="0" applyNumberFormat="1" applyFont="1" applyFill="1" applyBorder="1" applyAlignment="1">
      <alignment horizontal="left" vertical="center"/>
    </xf>
    <xf numFmtId="164" fontId="14" fillId="2" borderId="2" xfId="0" applyNumberFormat="1" applyFont="1" applyFill="1" applyBorder="1" applyAlignment="1">
      <alignment horizontal="left"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20" fillId="3" borderId="14" xfId="2" applyFont="1" applyFill="1" applyBorder="1" applyAlignment="1">
      <alignment vertical="center"/>
    </xf>
    <xf numFmtId="0" fontId="20" fillId="3" borderId="15" xfId="2" applyFont="1" applyFill="1" applyBorder="1" applyAlignment="1">
      <alignment vertical="center"/>
    </xf>
  </cellXfs>
  <cellStyles count="8">
    <cellStyle name="Comma 2" xfId="4"/>
    <cellStyle name="Hyperlink" xfId="5" builtinId="8"/>
    <cellStyle name="Normal" xfId="0" builtinId="0"/>
    <cellStyle name="Normal 2" xfId="2"/>
    <cellStyle name="Normal 3" xfId="6"/>
    <cellStyle name="Normal 4" xfId="7"/>
    <cellStyle name="Normal_factsheet01" xfId="1"/>
    <cellStyle name="Percent 2" xfId="3"/>
  </cellStyles>
  <dxfs count="0"/>
  <tableStyles count="0" defaultTableStyle="TableStyleMedium2" defaultPivotStyle="PivotStyleLight16"/>
  <colors>
    <mruColors>
      <color rgb="FFCCCCCC"/>
      <color rgb="FFE3E334"/>
      <color rgb="FF999999"/>
      <color rgb="FFFFF000"/>
      <color rgb="FF8EC03F"/>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38100</xdr:rowOff>
    </xdr:from>
    <xdr:to>
      <xdr:col>3</xdr:col>
      <xdr:colOff>0</xdr:colOff>
      <xdr:row>17</xdr:row>
      <xdr:rowOff>42022</xdr:rowOff>
    </xdr:to>
    <xdr:pic>
      <xdr:nvPicPr>
        <xdr:cNvPr id="4" name="Picture 3" descr="http://intranet.energy.intra/fileadmin/corp/Huisstijl/ecn_logo_rgb.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2733675"/>
          <a:ext cx="5648325" cy="1651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showGridLines="0" workbookViewId="0">
      <selection activeCell="A21" sqref="A21:C21"/>
    </sheetView>
  </sheetViews>
  <sheetFormatPr defaultRowHeight="12.75" x14ac:dyDescent="0.2"/>
  <cols>
    <col min="1" max="1" width="9.140625" style="2"/>
    <col min="2" max="2" width="15.42578125" style="2" customWidth="1"/>
    <col min="3" max="3" width="69.28515625" style="2" customWidth="1"/>
    <col min="4" max="16384" width="9.140625" style="2"/>
  </cols>
  <sheetData>
    <row r="1" spans="2:16" s="3" customFormat="1" ht="26.25" customHeight="1" x14ac:dyDescent="0.25">
      <c r="E1" s="178"/>
      <c r="F1" s="179"/>
    </row>
    <row r="2" spans="2:16" s="3" customFormat="1" ht="17.25" customHeight="1" x14ac:dyDescent="0.25">
      <c r="B2" s="176"/>
      <c r="C2" s="177" t="s">
        <v>196</v>
      </c>
    </row>
    <row r="3" spans="2:16" s="185" customFormat="1" ht="33.75" customHeight="1" x14ac:dyDescent="0.25">
      <c r="B3" s="183"/>
      <c r="C3" s="184" t="s">
        <v>223</v>
      </c>
      <c r="E3" s="186"/>
      <c r="F3" s="186"/>
      <c r="J3" s="187"/>
      <c r="K3" s="181"/>
      <c r="L3" s="188"/>
      <c r="M3" s="188"/>
      <c r="N3" s="182"/>
      <c r="O3" s="188"/>
      <c r="P3" s="188"/>
    </row>
    <row r="4" spans="2:16" s="190" customFormat="1" ht="33.75" customHeight="1" x14ac:dyDescent="0.25">
      <c r="B4" s="189" t="s">
        <v>197</v>
      </c>
      <c r="C4" s="192" t="s">
        <v>198</v>
      </c>
    </row>
    <row r="5" spans="2:16" s="190" customFormat="1" ht="33.75" customHeight="1" x14ac:dyDescent="0.25">
      <c r="B5" s="189" t="s">
        <v>199</v>
      </c>
      <c r="C5" s="193" t="s">
        <v>224</v>
      </c>
    </row>
    <row r="6" spans="2:16" s="190" customFormat="1" ht="33.75" customHeight="1" x14ac:dyDescent="0.25">
      <c r="B6" s="189" t="s">
        <v>200</v>
      </c>
      <c r="C6" s="194" t="s">
        <v>201</v>
      </c>
    </row>
    <row r="7" spans="2:16" s="190" customFormat="1" ht="33.75" customHeight="1" x14ac:dyDescent="0.25">
      <c r="B7" s="191" t="s">
        <v>202</v>
      </c>
      <c r="C7" s="194" t="s">
        <v>203</v>
      </c>
    </row>
    <row r="9" spans="2:16" ht="15" x14ac:dyDescent="0.25">
      <c r="E9" s="180"/>
    </row>
    <row r="19" spans="1:3" x14ac:dyDescent="0.2">
      <c r="A19" s="207" t="s">
        <v>204</v>
      </c>
      <c r="B19" s="207"/>
      <c r="C19" s="207"/>
    </row>
    <row r="20" spans="1:3" x14ac:dyDescent="0.2">
      <c r="A20" s="206" t="s">
        <v>205</v>
      </c>
      <c r="B20" s="206"/>
      <c r="C20" s="206"/>
    </row>
    <row r="21" spans="1:3" x14ac:dyDescent="0.2">
      <c r="A21" s="205" t="s">
        <v>206</v>
      </c>
      <c r="B21" s="205"/>
      <c r="C21" s="205"/>
    </row>
  </sheetData>
  <mergeCells count="3">
    <mergeCell ref="A21:C21"/>
    <mergeCell ref="A20:C20"/>
    <mergeCell ref="A19:C19"/>
  </mergeCells>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C03F"/>
    <pageSetUpPr fitToPage="1"/>
  </sheetPr>
  <dimension ref="A1:AS141"/>
  <sheetViews>
    <sheetView showGridLines="0" zoomScale="85" zoomScaleNormal="85" workbookViewId="0">
      <selection activeCell="B4" sqref="B4"/>
    </sheetView>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185</v>
      </c>
      <c r="B2" s="81"/>
      <c r="C2" s="82"/>
      <c r="D2" s="82"/>
      <c r="E2" s="81"/>
      <c r="F2" s="81"/>
      <c r="G2" s="81"/>
      <c r="H2" s="81"/>
      <c r="I2" s="81"/>
      <c r="J2" s="81"/>
      <c r="K2" s="81"/>
      <c r="L2" s="81"/>
      <c r="M2" s="81"/>
      <c r="N2" s="81"/>
      <c r="O2" s="81"/>
      <c r="P2" s="81"/>
      <c r="Q2" s="81"/>
      <c r="R2" s="81"/>
      <c r="S2" s="81"/>
      <c r="T2" s="81"/>
      <c r="U2" s="81"/>
      <c r="V2" s="81"/>
      <c r="W2" s="81"/>
      <c r="X2" s="81"/>
      <c r="Y2" s="81"/>
      <c r="Z2" s="83"/>
    </row>
    <row r="3" spans="1:26" x14ac:dyDescent="0.2">
      <c r="B3" s="61" t="s">
        <v>233</v>
      </c>
    </row>
    <row r="4" spans="1:26" x14ac:dyDescent="0.2">
      <c r="B4" s="84" t="s">
        <v>0</v>
      </c>
      <c r="C4" s="85" t="s">
        <v>1</v>
      </c>
      <c r="D4" s="86" t="s">
        <v>65</v>
      </c>
    </row>
    <row r="5" spans="1:26" ht="15.75" x14ac:dyDescent="0.25">
      <c r="B5" s="116" t="s">
        <v>2</v>
      </c>
      <c r="C5" s="87">
        <f>IF(AND(C12&gt;0,C11=0),C84+C76,"-")</f>
        <v>8.0214700498936811</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60000</v>
      </c>
      <c r="D10" s="93" t="s">
        <v>69</v>
      </c>
      <c r="E10" s="63"/>
      <c r="F10" s="63"/>
    </row>
    <row r="11" spans="1:26" x14ac:dyDescent="0.2">
      <c r="A11" s="66"/>
      <c r="B11" s="112" t="s">
        <v>7</v>
      </c>
      <c r="C11" s="94"/>
      <c r="D11" s="95" t="s">
        <v>70</v>
      </c>
      <c r="E11" s="63"/>
      <c r="F11" s="63"/>
    </row>
    <row r="12" spans="1:26" x14ac:dyDescent="0.2">
      <c r="A12" s="66"/>
      <c r="B12" s="112" t="s">
        <v>8</v>
      </c>
      <c r="C12" s="94">
        <v>60000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3700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1800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108</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15.3</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918</v>
      </c>
      <c r="D40" s="95" t="s">
        <v>83</v>
      </c>
      <c r="E40" s="63"/>
      <c r="F40" s="63"/>
    </row>
    <row r="41" spans="1:6" x14ac:dyDescent="0.2">
      <c r="A41" s="66"/>
      <c r="B41" s="112" t="s">
        <v>27</v>
      </c>
      <c r="C41" s="94">
        <v>1.4800000000000001E-2</v>
      </c>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v>600</v>
      </c>
      <c r="D65" s="95" t="s">
        <v>79</v>
      </c>
    </row>
    <row r="66" spans="1:6" x14ac:dyDescent="0.2">
      <c r="A66" s="66"/>
      <c r="B66" s="112" t="s">
        <v>50</v>
      </c>
      <c r="C66" s="106">
        <v>1</v>
      </c>
      <c r="D66" s="95"/>
    </row>
    <row r="67" spans="1:6" x14ac:dyDescent="0.2">
      <c r="A67" s="66"/>
      <c r="B67" s="126" t="s">
        <v>51</v>
      </c>
      <c r="C67" s="202">
        <f>IF(C65=0,C66,MIN(C66,C65/C31))</f>
        <v>0.33333333333333331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0.28999999999999998</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7.7314700498936819</v>
      </c>
      <c r="D84" s="93" t="s">
        <v>66</v>
      </c>
      <c r="F84" s="69"/>
    </row>
    <row r="85" spans="1:44" x14ac:dyDescent="0.2">
      <c r="A85" s="66"/>
      <c r="B85" s="112" t="s">
        <v>3</v>
      </c>
      <c r="C85" s="109">
        <f>(D139-D131)/D132</f>
        <v>21.476305694149115</v>
      </c>
      <c r="D85" s="95" t="s">
        <v>67</v>
      </c>
      <c r="F85" s="66"/>
    </row>
    <row r="86" spans="1:44" x14ac:dyDescent="0.2">
      <c r="A86" s="66"/>
      <c r="B86" s="113" t="s">
        <v>4</v>
      </c>
      <c r="C86" s="109">
        <f>C85*100/1000*31.65</f>
        <v>67.972507521981953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-108000000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222000000</v>
      </c>
      <c r="F93" s="147">
        <f t="shared" si="1"/>
        <v>222000000</v>
      </c>
      <c r="G93" s="147">
        <f t="shared" si="1"/>
        <v>222000000</v>
      </c>
      <c r="H93" s="147">
        <f t="shared" si="1"/>
        <v>222000000</v>
      </c>
      <c r="I93" s="147">
        <f t="shared" si="1"/>
        <v>222000000</v>
      </c>
      <c r="J93" s="147">
        <f t="shared" si="1"/>
        <v>222000000</v>
      </c>
      <c r="K93" s="147">
        <f t="shared" si="1"/>
        <v>222000000</v>
      </c>
      <c r="L93" s="147">
        <f t="shared" si="1"/>
        <v>222000000</v>
      </c>
      <c r="M93" s="147">
        <f t="shared" si="1"/>
        <v>222000000</v>
      </c>
      <c r="N93" s="147">
        <f t="shared" si="1"/>
        <v>222000000</v>
      </c>
      <c r="O93" s="147">
        <f t="shared" si="1"/>
        <v>222000000</v>
      </c>
      <c r="P93" s="147">
        <f t="shared" si="1"/>
        <v>222000000</v>
      </c>
      <c r="Q93" s="147">
        <f t="shared" si="1"/>
        <v>222000000</v>
      </c>
      <c r="R93" s="147">
        <f t="shared" si="1"/>
        <v>222000000</v>
      </c>
      <c r="S93" s="147">
        <f t="shared" si="1"/>
        <v>222000000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799200</v>
      </c>
      <c r="F101" s="154">
        <f t="shared" ref="F101:AR101" si="5">(F93-F94)/1000*3.6</f>
        <v>799200</v>
      </c>
      <c r="G101" s="154">
        <f t="shared" si="5"/>
        <v>799200</v>
      </c>
      <c r="H101" s="154">
        <f t="shared" si="5"/>
        <v>799200</v>
      </c>
      <c r="I101" s="154">
        <f t="shared" si="5"/>
        <v>799200</v>
      </c>
      <c r="J101" s="154">
        <f t="shared" si="5"/>
        <v>799200</v>
      </c>
      <c r="K101" s="154">
        <f t="shared" si="5"/>
        <v>799200</v>
      </c>
      <c r="L101" s="154">
        <f t="shared" si="5"/>
        <v>799200</v>
      </c>
      <c r="M101" s="154">
        <f t="shared" si="5"/>
        <v>799200</v>
      </c>
      <c r="N101" s="154">
        <f t="shared" si="5"/>
        <v>799200</v>
      </c>
      <c r="O101" s="154">
        <f t="shared" si="5"/>
        <v>799200</v>
      </c>
      <c r="P101" s="154">
        <f t="shared" si="5"/>
        <v>799200</v>
      </c>
      <c r="Q101" s="154">
        <f t="shared" si="5"/>
        <v>799200</v>
      </c>
      <c r="R101" s="154">
        <f t="shared" si="5"/>
        <v>799200</v>
      </c>
      <c r="S101" s="154">
        <f t="shared" si="5"/>
        <v>799200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799200</v>
      </c>
      <c r="F104" s="156">
        <f t="shared" ref="F104:AR104" si="8">SUM(F101:F103)</f>
        <v>799200</v>
      </c>
      <c r="G104" s="156">
        <f t="shared" si="8"/>
        <v>799200</v>
      </c>
      <c r="H104" s="156">
        <f t="shared" si="8"/>
        <v>799200</v>
      </c>
      <c r="I104" s="156">
        <f t="shared" si="8"/>
        <v>799200</v>
      </c>
      <c r="J104" s="156">
        <f t="shared" si="8"/>
        <v>799200</v>
      </c>
      <c r="K104" s="156">
        <f t="shared" si="8"/>
        <v>799200</v>
      </c>
      <c r="L104" s="156">
        <f t="shared" si="8"/>
        <v>799200</v>
      </c>
      <c r="M104" s="156">
        <f t="shared" si="8"/>
        <v>799200</v>
      </c>
      <c r="N104" s="156">
        <f t="shared" si="8"/>
        <v>799200</v>
      </c>
      <c r="O104" s="156">
        <f t="shared" si="8"/>
        <v>799200</v>
      </c>
      <c r="P104" s="156">
        <f t="shared" si="8"/>
        <v>799200</v>
      </c>
      <c r="Q104" s="156">
        <f t="shared" si="8"/>
        <v>799200</v>
      </c>
      <c r="R104" s="156">
        <f t="shared" si="8"/>
        <v>799200</v>
      </c>
      <c r="S104" s="156">
        <f t="shared" si="8"/>
        <v>799200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-4203600</v>
      </c>
      <c r="F106" s="174">
        <f t="shared" si="9"/>
        <v>-4287672</v>
      </c>
      <c r="G106" s="174">
        <f t="shared" si="9"/>
        <v>-4373425.4400000004</v>
      </c>
      <c r="H106" s="174">
        <f t="shared" si="9"/>
        <v>-4460893.9487999994</v>
      </c>
      <c r="I106" s="174">
        <f t="shared" si="9"/>
        <v>-4550111.8277759999</v>
      </c>
      <c r="J106" s="174">
        <f t="shared" si="9"/>
        <v>-4641114.0643315203</v>
      </c>
      <c r="K106" s="174">
        <f t="shared" si="9"/>
        <v>-4733936.3456181511</v>
      </c>
      <c r="L106" s="174">
        <f t="shared" si="9"/>
        <v>-4828615.0725305127</v>
      </c>
      <c r="M106" s="174">
        <f t="shared" si="9"/>
        <v>-4925187.3739811238</v>
      </c>
      <c r="N106" s="174">
        <f t="shared" si="9"/>
        <v>-5023691.121460746</v>
      </c>
      <c r="O106" s="174">
        <f t="shared" si="9"/>
        <v>-5124164.9438899606</v>
      </c>
      <c r="P106" s="174">
        <f t="shared" si="9"/>
        <v>-5226648.2427677596</v>
      </c>
      <c r="Q106" s="174">
        <f t="shared" si="9"/>
        <v>-5331181.2076231157</v>
      </c>
      <c r="R106" s="174">
        <f t="shared" si="9"/>
        <v>-5437804.8317755768</v>
      </c>
      <c r="S106" s="174">
        <f t="shared" si="9"/>
        <v>-5546560.9284110898</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799200</v>
      </c>
      <c r="F112" s="154">
        <f t="shared" si="15"/>
        <v>799200</v>
      </c>
      <c r="G112" s="154">
        <f t="shared" si="15"/>
        <v>799200</v>
      </c>
      <c r="H112" s="154">
        <f t="shared" si="15"/>
        <v>799200</v>
      </c>
      <c r="I112" s="154">
        <f t="shared" si="15"/>
        <v>799200</v>
      </c>
      <c r="J112" s="154">
        <f t="shared" si="15"/>
        <v>799200</v>
      </c>
      <c r="K112" s="154">
        <f t="shared" si="15"/>
        <v>799200</v>
      </c>
      <c r="L112" s="154">
        <f t="shared" si="15"/>
        <v>799200</v>
      </c>
      <c r="M112" s="154">
        <f t="shared" si="15"/>
        <v>799200</v>
      </c>
      <c r="N112" s="154">
        <f t="shared" si="15"/>
        <v>799200</v>
      </c>
      <c r="O112" s="154">
        <f t="shared" si="15"/>
        <v>799200</v>
      </c>
      <c r="P112" s="154">
        <f t="shared" si="15"/>
        <v>799200</v>
      </c>
      <c r="Q112" s="154">
        <f t="shared" si="15"/>
        <v>799200</v>
      </c>
      <c r="R112" s="154">
        <f t="shared" si="15"/>
        <v>799200</v>
      </c>
      <c r="S112" s="154">
        <f t="shared" si="15"/>
        <v>799200</v>
      </c>
      <c r="T112" s="154">
        <f t="shared" si="15"/>
        <v>799200</v>
      </c>
      <c r="U112" s="154">
        <f t="shared" si="15"/>
        <v>799200</v>
      </c>
      <c r="V112" s="154">
        <f t="shared" si="15"/>
        <v>799200</v>
      </c>
      <c r="W112" s="154">
        <f t="shared" si="15"/>
        <v>799200</v>
      </c>
      <c r="X112" s="154">
        <f t="shared" si="15"/>
        <v>799200</v>
      </c>
      <c r="Y112" s="154">
        <f t="shared" si="15"/>
        <v>799200</v>
      </c>
      <c r="Z112" s="154">
        <f t="shared" si="15"/>
        <v>799200</v>
      </c>
      <c r="AA112" s="154">
        <f t="shared" si="15"/>
        <v>799200</v>
      </c>
      <c r="AB112" s="154">
        <f t="shared" si="15"/>
        <v>799200</v>
      </c>
      <c r="AC112" s="154">
        <f t="shared" si="15"/>
        <v>799200</v>
      </c>
      <c r="AD112" s="154">
        <f t="shared" si="15"/>
        <v>799200</v>
      </c>
      <c r="AE112" s="154">
        <f t="shared" si="15"/>
        <v>799200</v>
      </c>
      <c r="AF112" s="154">
        <f t="shared" si="15"/>
        <v>799200</v>
      </c>
      <c r="AG112" s="154">
        <f t="shared" si="15"/>
        <v>799200</v>
      </c>
      <c r="AH112" s="154">
        <f t="shared" si="15"/>
        <v>799200</v>
      </c>
      <c r="AI112" s="154">
        <f t="shared" si="15"/>
        <v>799200</v>
      </c>
      <c r="AJ112" s="154">
        <f t="shared" si="15"/>
        <v>799200</v>
      </c>
      <c r="AK112" s="154">
        <f t="shared" si="15"/>
        <v>799200</v>
      </c>
      <c r="AL112" s="154">
        <f t="shared" si="15"/>
        <v>799200</v>
      </c>
      <c r="AM112" s="154">
        <f t="shared" si="15"/>
        <v>799200</v>
      </c>
      <c r="AN112" s="154">
        <f t="shared" si="15"/>
        <v>799200</v>
      </c>
      <c r="AO112" s="154">
        <f t="shared" si="15"/>
        <v>799200</v>
      </c>
      <c r="AP112" s="154">
        <f t="shared" si="15"/>
        <v>799200</v>
      </c>
      <c r="AQ112" s="154">
        <f t="shared" si="15"/>
        <v>799200</v>
      </c>
      <c r="AR112" s="155">
        <f t="shared" si="15"/>
        <v>799200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-4203600</v>
      </c>
      <c r="F117" s="143">
        <f t="shared" ref="F117:AR117" si="19">SUM(F106:F107)</f>
        <v>-4287672</v>
      </c>
      <c r="G117" s="143">
        <f t="shared" si="19"/>
        <v>-4373425.4400000004</v>
      </c>
      <c r="H117" s="143">
        <f t="shared" si="19"/>
        <v>-4460893.9487999994</v>
      </c>
      <c r="I117" s="143">
        <f t="shared" si="19"/>
        <v>-4550111.8277759999</v>
      </c>
      <c r="J117" s="143">
        <f t="shared" si="19"/>
        <v>-4641114.0643315203</v>
      </c>
      <c r="K117" s="143">
        <f t="shared" si="19"/>
        <v>-4733936.3456181511</v>
      </c>
      <c r="L117" s="143">
        <f t="shared" si="19"/>
        <v>-4828615.0725305127</v>
      </c>
      <c r="M117" s="143">
        <f t="shared" si="19"/>
        <v>-4925187.3739811238</v>
      </c>
      <c r="N117" s="143">
        <f t="shared" si="19"/>
        <v>-5023691.121460746</v>
      </c>
      <c r="O117" s="143">
        <f t="shared" si="19"/>
        <v>-5124164.9438899606</v>
      </c>
      <c r="P117" s="143">
        <f t="shared" si="19"/>
        <v>-5226648.2427677596</v>
      </c>
      <c r="Q117" s="143">
        <f t="shared" si="19"/>
        <v>-5331181.2076231157</v>
      </c>
      <c r="R117" s="143">
        <f t="shared" si="19"/>
        <v>-5437804.8317755768</v>
      </c>
      <c r="S117" s="143">
        <f t="shared" si="19"/>
        <v>-5546560.9284110898</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-4203600</v>
      </c>
      <c r="F118" s="151">
        <f t="shared" ref="F118:AR118" si="20">SUM(F116:F117)</f>
        <v>-4287672</v>
      </c>
      <c r="G118" s="151">
        <f t="shared" si="20"/>
        <v>-4373425.4400000004</v>
      </c>
      <c r="H118" s="151">
        <f t="shared" si="20"/>
        <v>-4460893.9487999994</v>
      </c>
      <c r="I118" s="151">
        <f t="shared" si="20"/>
        <v>-4550111.8277759999</v>
      </c>
      <c r="J118" s="151">
        <f t="shared" si="20"/>
        <v>-4641114.0643315203</v>
      </c>
      <c r="K118" s="151">
        <f t="shared" si="20"/>
        <v>-4733936.3456181511</v>
      </c>
      <c r="L118" s="151">
        <f t="shared" si="20"/>
        <v>-4828615.0725305127</v>
      </c>
      <c r="M118" s="151">
        <f t="shared" si="20"/>
        <v>-4925187.3739811238</v>
      </c>
      <c r="N118" s="151">
        <f t="shared" si="20"/>
        <v>-5023691.121460746</v>
      </c>
      <c r="O118" s="151">
        <f t="shared" si="20"/>
        <v>-5124164.9438899606</v>
      </c>
      <c r="P118" s="151">
        <f t="shared" si="20"/>
        <v>-5226648.2427677596</v>
      </c>
      <c r="Q118" s="151">
        <f t="shared" si="20"/>
        <v>-5331181.2076231157</v>
      </c>
      <c r="R118" s="151">
        <f t="shared" si="20"/>
        <v>-5437804.8317755768</v>
      </c>
      <c r="S118" s="151">
        <f t="shared" si="20"/>
        <v>-5546560.9284110898</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-7200000</v>
      </c>
      <c r="F120" s="160">
        <f t="shared" si="21"/>
        <v>-7200000</v>
      </c>
      <c r="G120" s="160">
        <f t="shared" si="21"/>
        <v>-7200000</v>
      </c>
      <c r="H120" s="160">
        <f t="shared" si="21"/>
        <v>-7200000</v>
      </c>
      <c r="I120" s="160">
        <f t="shared" si="21"/>
        <v>-7200000</v>
      </c>
      <c r="J120" s="160">
        <f t="shared" si="21"/>
        <v>-7200000</v>
      </c>
      <c r="K120" s="160">
        <f t="shared" si="21"/>
        <v>-7200000</v>
      </c>
      <c r="L120" s="160">
        <f t="shared" si="21"/>
        <v>-7200000</v>
      </c>
      <c r="M120" s="160">
        <f t="shared" si="21"/>
        <v>-7200000</v>
      </c>
      <c r="N120" s="160">
        <f t="shared" si="21"/>
        <v>-7200000</v>
      </c>
      <c r="O120" s="160">
        <f t="shared" si="21"/>
        <v>-7200000</v>
      </c>
      <c r="P120" s="160">
        <f t="shared" si="21"/>
        <v>-7200000</v>
      </c>
      <c r="Q120" s="160">
        <f t="shared" si="21"/>
        <v>-7200000</v>
      </c>
      <c r="R120" s="160">
        <f t="shared" si="21"/>
        <v>-7200000</v>
      </c>
      <c r="S120" s="160">
        <f t="shared" si="21"/>
        <v>-7200000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-4320000</v>
      </c>
      <c r="F121" s="143">
        <f t="shared" si="22"/>
        <v>-4119801.3175280648</v>
      </c>
      <c r="G121" s="143">
        <f t="shared" si="22"/>
        <v>-3909592.7009325321</v>
      </c>
      <c r="H121" s="143">
        <f t="shared" si="22"/>
        <v>-3688873.6535072224</v>
      </c>
      <c r="I121" s="143">
        <f t="shared" si="22"/>
        <v>-3457118.6537106484</v>
      </c>
      <c r="J121" s="143">
        <f t="shared" si="22"/>
        <v>-3213775.9039242454</v>
      </c>
      <c r="K121" s="143">
        <f t="shared" si="22"/>
        <v>-2958266.0166485216</v>
      </c>
      <c r="L121" s="143">
        <f t="shared" si="22"/>
        <v>-2689980.6350090117</v>
      </c>
      <c r="M121" s="143">
        <f t="shared" si="22"/>
        <v>-2408280.9842875269</v>
      </c>
      <c r="N121" s="143">
        <f t="shared" si="22"/>
        <v>-2112496.3510299674</v>
      </c>
      <c r="O121" s="143">
        <f t="shared" si="22"/>
        <v>-1801922.4861095299</v>
      </c>
      <c r="P121" s="143">
        <f t="shared" si="22"/>
        <v>-1475819.9279430707</v>
      </c>
      <c r="Q121" s="143">
        <f t="shared" si="22"/>
        <v>-1133412.2418682885</v>
      </c>
      <c r="R121" s="143">
        <f t="shared" si="22"/>
        <v>-773884.17148976715</v>
      </c>
      <c r="S121" s="143">
        <f t="shared" si="22"/>
        <v>-396379.6975923198</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-4003973.6494387137</v>
      </c>
      <c r="F122" s="151">
        <f t="shared" si="23"/>
        <v>-4204172.3319106493</v>
      </c>
      <c r="G122" s="151">
        <f t="shared" si="23"/>
        <v>-4414380.9485061821</v>
      </c>
      <c r="H122" s="151">
        <f t="shared" si="23"/>
        <v>-4635099.9959314913</v>
      </c>
      <c r="I122" s="151">
        <f t="shared" si="23"/>
        <v>-4866854.9957280653</v>
      </c>
      <c r="J122" s="151">
        <f t="shared" si="23"/>
        <v>-5110197.7455144692</v>
      </c>
      <c r="K122" s="151">
        <f t="shared" si="23"/>
        <v>-5365707.632790192</v>
      </c>
      <c r="L122" s="151">
        <f t="shared" si="23"/>
        <v>-5633993.0144297015</v>
      </c>
      <c r="M122" s="151">
        <f t="shared" si="23"/>
        <v>-5915692.6651511863</v>
      </c>
      <c r="N122" s="151">
        <f t="shared" si="23"/>
        <v>-6211477.2984087467</v>
      </c>
      <c r="O122" s="151">
        <f t="shared" si="23"/>
        <v>-6522051.1633291841</v>
      </c>
      <c r="P122" s="151">
        <f t="shared" si="23"/>
        <v>-6848153.7214956433</v>
      </c>
      <c r="Q122" s="151">
        <f t="shared" si="23"/>
        <v>-7190561.4075704254</v>
      </c>
      <c r="R122" s="151">
        <f t="shared" si="23"/>
        <v>-7550089.4779489459</v>
      </c>
      <c r="S122" s="151">
        <f t="shared" si="23"/>
        <v>-7927593.9518463947</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-8323973.6494387137</v>
      </c>
      <c r="F123" s="154">
        <f t="shared" si="24"/>
        <v>-8323973.6494387146</v>
      </c>
      <c r="G123" s="154">
        <f t="shared" si="24"/>
        <v>-8323973.6494387146</v>
      </c>
      <c r="H123" s="154">
        <f t="shared" si="24"/>
        <v>-8323973.6494387137</v>
      </c>
      <c r="I123" s="154">
        <f t="shared" si="24"/>
        <v>-8323973.6494387137</v>
      </c>
      <c r="J123" s="154">
        <f t="shared" si="24"/>
        <v>-8323973.6494387146</v>
      </c>
      <c r="K123" s="154">
        <f t="shared" si="24"/>
        <v>-8323973.6494387137</v>
      </c>
      <c r="L123" s="154">
        <f t="shared" si="24"/>
        <v>-8323973.6494387127</v>
      </c>
      <c r="M123" s="154">
        <f t="shared" si="24"/>
        <v>-8323973.6494387127</v>
      </c>
      <c r="N123" s="154">
        <f t="shared" si="24"/>
        <v>-8323973.6494387146</v>
      </c>
      <c r="O123" s="154">
        <f t="shared" si="24"/>
        <v>-8323973.6494387137</v>
      </c>
      <c r="P123" s="154">
        <f t="shared" si="24"/>
        <v>-8323973.6494387137</v>
      </c>
      <c r="Q123" s="154">
        <f t="shared" si="24"/>
        <v>-8323973.6494387137</v>
      </c>
      <c r="R123" s="154">
        <f t="shared" si="24"/>
        <v>-8323973.6494387127</v>
      </c>
      <c r="S123" s="154">
        <f t="shared" si="24"/>
        <v>-8323973.6494387146</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-15723600</v>
      </c>
      <c r="F125" s="160">
        <f t="shared" ref="F125:AR125" si="25">F118+F120+F121</f>
        <v>-15607473.317528065</v>
      </c>
      <c r="G125" s="160">
        <f t="shared" si="25"/>
        <v>-15483018.140932534</v>
      </c>
      <c r="H125" s="160">
        <f t="shared" si="25"/>
        <v>-15349767.602307223</v>
      </c>
      <c r="I125" s="160">
        <f t="shared" si="25"/>
        <v>-15207230.481486648</v>
      </c>
      <c r="J125" s="160">
        <f t="shared" si="25"/>
        <v>-15054889.968255766</v>
      </c>
      <c r="K125" s="160">
        <f t="shared" si="25"/>
        <v>-14892202.362266673</v>
      </c>
      <c r="L125" s="160">
        <f t="shared" si="25"/>
        <v>-14718595.707539523</v>
      </c>
      <c r="M125" s="160">
        <f t="shared" si="25"/>
        <v>-14533468.35826865</v>
      </c>
      <c r="N125" s="160">
        <f t="shared" si="25"/>
        <v>-14336187.472490715</v>
      </c>
      <c r="O125" s="160">
        <f t="shared" si="25"/>
        <v>-14126087.429999491</v>
      </c>
      <c r="P125" s="160">
        <f t="shared" si="25"/>
        <v>-13902468.17071083</v>
      </c>
      <c r="Q125" s="160">
        <f t="shared" si="25"/>
        <v>-13664593.449491406</v>
      </c>
      <c r="R125" s="160">
        <f t="shared" si="25"/>
        <v>-13411689.003265344</v>
      </c>
      <c r="S125" s="160">
        <f t="shared" si="25"/>
        <v>-13142940.626003409</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3930900</v>
      </c>
      <c r="F126" s="143">
        <f t="shared" si="26"/>
        <v>3901868.3293820163</v>
      </c>
      <c r="G126" s="143">
        <f t="shared" si="26"/>
        <v>3870754.5352331335</v>
      </c>
      <c r="H126" s="143">
        <f t="shared" si="26"/>
        <v>3837441.9005768057</v>
      </c>
      <c r="I126" s="143">
        <f t="shared" si="26"/>
        <v>3801807.6203716621</v>
      </c>
      <c r="J126" s="143">
        <f t="shared" si="26"/>
        <v>3763722.4920639414</v>
      </c>
      <c r="K126" s="143">
        <f t="shared" si="26"/>
        <v>3723050.5905666682</v>
      </c>
      <c r="L126" s="143">
        <f t="shared" si="26"/>
        <v>3679648.9268848808</v>
      </c>
      <c r="M126" s="143">
        <f t="shared" si="26"/>
        <v>3633367.0895671626</v>
      </c>
      <c r="N126" s="143">
        <f t="shared" si="26"/>
        <v>3584046.8681226787</v>
      </c>
      <c r="O126" s="143">
        <f t="shared" si="26"/>
        <v>3531521.8574998728</v>
      </c>
      <c r="P126" s="143">
        <f t="shared" si="26"/>
        <v>3475617.0426777075</v>
      </c>
      <c r="Q126" s="143">
        <f t="shared" si="26"/>
        <v>3416148.3623728515</v>
      </c>
      <c r="R126" s="143">
        <f t="shared" si="26"/>
        <v>3352922.2508163359</v>
      </c>
      <c r="S126" s="143">
        <f t="shared" si="26"/>
        <v>3285735.1565008522</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-8596673.6494387127</v>
      </c>
      <c r="F128" s="160">
        <f t="shared" ref="F128:AR128" si="27">F118+F123+F126</f>
        <v>-8709777.3200566992</v>
      </c>
      <c r="G128" s="160">
        <f t="shared" si="27"/>
        <v>-8826644.5542055815</v>
      </c>
      <c r="H128" s="160">
        <f t="shared" si="27"/>
        <v>-8947425.6976619083</v>
      </c>
      <c r="I128" s="160">
        <f t="shared" si="27"/>
        <v>-9072277.8568430506</v>
      </c>
      <c r="J128" s="160">
        <f t="shared" si="27"/>
        <v>-9201365.2217062935</v>
      </c>
      <c r="K128" s="160">
        <f t="shared" si="27"/>
        <v>-9334859.4044901952</v>
      </c>
      <c r="L128" s="160">
        <f t="shared" si="27"/>
        <v>-9472939.7950843442</v>
      </c>
      <c r="M128" s="160">
        <f t="shared" si="27"/>
        <v>-9615793.9338526744</v>
      </c>
      <c r="N128" s="160">
        <f t="shared" si="27"/>
        <v>-9763617.9027767815</v>
      </c>
      <c r="O128" s="160">
        <f t="shared" si="27"/>
        <v>-9916616.7358288001</v>
      </c>
      <c r="P128" s="160">
        <f t="shared" si="27"/>
        <v>-10075004.849528765</v>
      </c>
      <c r="Q128" s="160">
        <f t="shared" si="27"/>
        <v>-10239006.494688978</v>
      </c>
      <c r="R128" s="160">
        <f t="shared" si="27"/>
        <v>-10408856.230397953</v>
      </c>
      <c r="S128" s="160">
        <f t="shared" si="27"/>
        <v>-10584799.421348954</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799200</v>
      </c>
      <c r="F129" s="143">
        <f t="shared" ref="F129:AR129" si="28">IF(F89&gt;$C$81,0,F104)</f>
        <v>799200</v>
      </c>
      <c r="G129" s="143">
        <f t="shared" si="28"/>
        <v>799200</v>
      </c>
      <c r="H129" s="143">
        <f t="shared" si="28"/>
        <v>799200</v>
      </c>
      <c r="I129" s="143">
        <f t="shared" si="28"/>
        <v>799200</v>
      </c>
      <c r="J129" s="143">
        <f t="shared" si="28"/>
        <v>799200</v>
      </c>
      <c r="K129" s="143">
        <f t="shared" si="28"/>
        <v>799200</v>
      </c>
      <c r="L129" s="143">
        <f t="shared" si="28"/>
        <v>799200</v>
      </c>
      <c r="M129" s="143">
        <f t="shared" si="28"/>
        <v>799200</v>
      </c>
      <c r="N129" s="143">
        <f t="shared" si="28"/>
        <v>799200</v>
      </c>
      <c r="O129" s="143">
        <f t="shared" si="28"/>
        <v>799200</v>
      </c>
      <c r="P129" s="143">
        <f t="shared" si="28"/>
        <v>799200</v>
      </c>
      <c r="Q129" s="143">
        <f t="shared" si="28"/>
        <v>799200</v>
      </c>
      <c r="R129" s="143">
        <f t="shared" si="28"/>
        <v>799200</v>
      </c>
      <c r="S129" s="143">
        <f t="shared" si="28"/>
        <v>799200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-53672596.702369921</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3504913.6371194776</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108000000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36000000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86400000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21600000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C03F"/>
    <pageSetUpPr fitToPage="1"/>
  </sheetPr>
  <dimension ref="A1:AS141"/>
  <sheetViews>
    <sheetView showGridLines="0" zoomScale="85" zoomScaleNormal="85" workbookViewId="0">
      <selection activeCell="B4" sqref="B4"/>
    </sheetView>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186</v>
      </c>
      <c r="B2" s="81"/>
      <c r="C2" s="82"/>
      <c r="D2" s="82"/>
      <c r="E2" s="81"/>
      <c r="F2" s="81"/>
      <c r="G2" s="81"/>
      <c r="H2" s="81"/>
      <c r="I2" s="81"/>
      <c r="J2" s="81"/>
      <c r="K2" s="81"/>
      <c r="L2" s="81"/>
      <c r="M2" s="81"/>
      <c r="N2" s="81"/>
      <c r="O2" s="81"/>
      <c r="P2" s="81"/>
      <c r="Q2" s="81"/>
      <c r="R2" s="81"/>
      <c r="S2" s="81"/>
      <c r="T2" s="81"/>
      <c r="U2" s="81"/>
      <c r="V2" s="81"/>
      <c r="W2" s="81"/>
      <c r="X2" s="81"/>
      <c r="Y2" s="81"/>
      <c r="Z2" s="83"/>
    </row>
    <row r="3" spans="1:26" x14ac:dyDescent="0.2">
      <c r="B3" s="61" t="s">
        <v>233</v>
      </c>
    </row>
    <row r="4" spans="1:26" x14ac:dyDescent="0.2">
      <c r="B4" s="84" t="s">
        <v>0</v>
      </c>
      <c r="C4" s="85" t="s">
        <v>1</v>
      </c>
      <c r="D4" s="86" t="s">
        <v>65</v>
      </c>
    </row>
    <row r="5" spans="1:26" ht="15.75" x14ac:dyDescent="0.25">
      <c r="B5" s="116" t="s">
        <v>2</v>
      </c>
      <c r="C5" s="87">
        <v>9</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c r="D14" s="95" t="s">
        <v>73</v>
      </c>
      <c r="E14" s="63"/>
      <c r="F14" s="63"/>
    </row>
    <row r="15" spans="1:26" x14ac:dyDescent="0.2">
      <c r="A15" s="66"/>
      <c r="B15" s="112" t="s">
        <v>11</v>
      </c>
      <c r="C15" s="94">
        <v>3150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c r="D18" s="128" t="s">
        <v>75</v>
      </c>
      <c r="E18" s="67"/>
      <c r="F18" s="63"/>
    </row>
    <row r="19" spans="1:6" ht="5.25" customHeight="1" x14ac:dyDescent="0.2">
      <c r="A19" s="66"/>
      <c r="B19" s="130"/>
      <c r="C19" s="132"/>
      <c r="D19" s="131"/>
      <c r="E19" s="67"/>
      <c r="F19" s="63"/>
    </row>
    <row r="20" spans="1:6" ht="12" customHeight="1" x14ac:dyDescent="0.2">
      <c r="A20" s="66"/>
      <c r="B20" s="111" t="s">
        <v>15</v>
      </c>
      <c r="C20" s="129"/>
      <c r="D20" s="93"/>
      <c r="E20" s="67"/>
      <c r="F20" s="63"/>
    </row>
    <row r="21" spans="1:6" ht="12.75" customHeight="1" x14ac:dyDescent="0.2">
      <c r="A21" s="66"/>
      <c r="B21" s="112" t="s">
        <v>16</v>
      </c>
      <c r="C21" s="96"/>
      <c r="D21" s="95"/>
      <c r="E21" s="67"/>
      <c r="F21" s="63"/>
    </row>
    <row r="22" spans="1:6" ht="12.75" customHeight="1" x14ac:dyDescent="0.2">
      <c r="A22" s="66"/>
      <c r="B22" s="112" t="s">
        <v>17</v>
      </c>
      <c r="C22" s="96"/>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c r="D62" s="93"/>
      <c r="G62" s="68"/>
    </row>
    <row r="63" spans="1:7" x14ac:dyDescent="0.2">
      <c r="A63" s="66"/>
      <c r="B63" s="112" t="s">
        <v>48</v>
      </c>
      <c r="C63" s="104"/>
      <c r="D63" s="95"/>
    </row>
    <row r="64" spans="1:7" x14ac:dyDescent="0.2">
      <c r="A64" s="66"/>
      <c r="B64" s="112" t="s">
        <v>49</v>
      </c>
      <c r="C64" s="105"/>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c r="D67" s="128"/>
    </row>
    <row r="68" spans="1:6" ht="5.25" customHeight="1" x14ac:dyDescent="0.2">
      <c r="A68" s="66"/>
      <c r="B68" s="141"/>
      <c r="C68" s="132"/>
      <c r="D68" s="131"/>
      <c r="E68" s="67"/>
      <c r="F68" s="63"/>
    </row>
    <row r="69" spans="1:6" ht="12" customHeight="1" x14ac:dyDescent="0.2">
      <c r="A69" s="66"/>
      <c r="B69" s="111" t="s">
        <v>52</v>
      </c>
      <c r="C69" s="203"/>
      <c r="D69" s="93"/>
    </row>
    <row r="70" spans="1:6" x14ac:dyDescent="0.2">
      <c r="A70" s="66"/>
      <c r="B70" s="112" t="s">
        <v>53</v>
      </c>
      <c r="C70" s="98"/>
      <c r="D70" s="95"/>
    </row>
    <row r="71" spans="1:6" x14ac:dyDescent="0.2">
      <c r="A71" s="66"/>
      <c r="B71" s="112" t="s">
        <v>54</v>
      </c>
      <c r="C71" s="107"/>
      <c r="D71" s="95"/>
    </row>
    <row r="72" spans="1:6" x14ac:dyDescent="0.2">
      <c r="A72" s="66"/>
      <c r="B72" s="112" t="s">
        <v>55</v>
      </c>
      <c r="C72" s="98"/>
      <c r="D72" s="95"/>
    </row>
    <row r="73" spans="1:6" x14ac:dyDescent="0.2">
      <c r="A73" s="66"/>
      <c r="B73" s="114" t="s">
        <v>56</v>
      </c>
      <c r="C73" s="108"/>
      <c r="D73" s="95"/>
    </row>
    <row r="74" spans="1:6" x14ac:dyDescent="0.2">
      <c r="A74" s="66"/>
      <c r="B74" s="195" t="s">
        <v>57</v>
      </c>
      <c r="C74" s="204"/>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c r="D79" s="95" t="s">
        <v>94</v>
      </c>
    </row>
    <row r="80" spans="1:6" x14ac:dyDescent="0.2">
      <c r="A80" s="66"/>
      <c r="B80" s="114" t="s">
        <v>62</v>
      </c>
      <c r="C80" s="94"/>
      <c r="D80" s="95" t="s">
        <v>94</v>
      </c>
    </row>
    <row r="81" spans="1:44" x14ac:dyDescent="0.2">
      <c r="A81" s="66"/>
      <c r="B81" s="113" t="s">
        <v>63</v>
      </c>
      <c r="C81" s="94"/>
      <c r="D81" s="95" t="s">
        <v>94</v>
      </c>
    </row>
    <row r="82" spans="1:44" ht="7.5" customHeight="1" x14ac:dyDescent="0.2">
      <c r="A82" s="66"/>
      <c r="E82" s="63"/>
      <c r="F82" s="66"/>
    </row>
    <row r="83" spans="1:44" x14ac:dyDescent="0.2">
      <c r="A83" s="66"/>
      <c r="B83" s="84" t="s">
        <v>133</v>
      </c>
      <c r="C83" s="85"/>
      <c r="D83" s="86" t="s">
        <v>65</v>
      </c>
      <c r="E83" s="66"/>
      <c r="F83" s="66"/>
    </row>
    <row r="84" spans="1:44" x14ac:dyDescent="0.2">
      <c r="A84" s="66"/>
      <c r="B84" s="111" t="s">
        <v>2</v>
      </c>
      <c r="C84" s="110"/>
      <c r="D84" s="93" t="s">
        <v>66</v>
      </c>
      <c r="F84" s="69"/>
    </row>
    <row r="85" spans="1:44" x14ac:dyDescent="0.2">
      <c r="A85" s="66"/>
      <c r="B85" s="112" t="s">
        <v>3</v>
      </c>
      <c r="C85" s="109"/>
      <c r="D85" s="95" t="s">
        <v>67</v>
      </c>
      <c r="F85" s="66"/>
    </row>
    <row r="86" spans="1:44" x14ac:dyDescent="0.2">
      <c r="A86" s="66"/>
      <c r="B86" s="113" t="s">
        <v>4</v>
      </c>
      <c r="C86" s="109"/>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v>
      </c>
      <c r="G90" s="208">
        <f t="shared" si="0"/>
        <v>1</v>
      </c>
      <c r="H90" s="208">
        <f t="shared" si="0"/>
        <v>1</v>
      </c>
      <c r="I90" s="208">
        <f t="shared" si="0"/>
        <v>1</v>
      </c>
      <c r="J90" s="208">
        <f t="shared" si="0"/>
        <v>1</v>
      </c>
      <c r="K90" s="208">
        <f t="shared" si="0"/>
        <v>1</v>
      </c>
      <c r="L90" s="208">
        <f t="shared" si="0"/>
        <v>1</v>
      </c>
      <c r="M90" s="208">
        <f t="shared" si="0"/>
        <v>1</v>
      </c>
      <c r="N90" s="208">
        <f t="shared" si="0"/>
        <v>1</v>
      </c>
      <c r="O90" s="208">
        <f t="shared" si="0"/>
        <v>1</v>
      </c>
      <c r="P90" s="208">
        <f t="shared" si="0"/>
        <v>1</v>
      </c>
      <c r="Q90" s="208">
        <f t="shared" si="0"/>
        <v>1</v>
      </c>
      <c r="R90" s="208">
        <f t="shared" si="0"/>
        <v>1</v>
      </c>
      <c r="S90" s="208">
        <f t="shared" si="0"/>
        <v>1</v>
      </c>
      <c r="T90" s="208">
        <f t="shared" si="0"/>
        <v>1</v>
      </c>
      <c r="U90" s="208">
        <f t="shared" si="0"/>
        <v>1</v>
      </c>
      <c r="V90" s="208">
        <f t="shared" si="0"/>
        <v>1</v>
      </c>
      <c r="W90" s="208">
        <f t="shared" si="0"/>
        <v>1</v>
      </c>
      <c r="X90" s="208">
        <f t="shared" si="0"/>
        <v>1</v>
      </c>
      <c r="Y90" s="208">
        <f t="shared" si="0"/>
        <v>1</v>
      </c>
      <c r="Z90" s="208">
        <f t="shared" si="0"/>
        <v>1</v>
      </c>
      <c r="AA90" s="208">
        <f t="shared" si="0"/>
        <v>1</v>
      </c>
      <c r="AB90" s="208">
        <f t="shared" si="0"/>
        <v>1</v>
      </c>
      <c r="AC90" s="208">
        <f t="shared" si="0"/>
        <v>1</v>
      </c>
      <c r="AD90" s="208">
        <f t="shared" si="0"/>
        <v>1</v>
      </c>
      <c r="AE90" s="208">
        <f t="shared" si="0"/>
        <v>1</v>
      </c>
      <c r="AF90" s="208">
        <f t="shared" si="0"/>
        <v>1</v>
      </c>
      <c r="AG90" s="208">
        <f t="shared" si="0"/>
        <v>1</v>
      </c>
      <c r="AH90" s="208">
        <f t="shared" si="0"/>
        <v>1</v>
      </c>
      <c r="AI90" s="208">
        <f t="shared" si="0"/>
        <v>1</v>
      </c>
      <c r="AJ90" s="208">
        <f t="shared" si="0"/>
        <v>1</v>
      </c>
      <c r="AK90" s="208">
        <f t="shared" si="0"/>
        <v>1</v>
      </c>
      <c r="AL90" s="208">
        <f t="shared" si="0"/>
        <v>1</v>
      </c>
      <c r="AM90" s="208">
        <f t="shared" si="0"/>
        <v>1</v>
      </c>
      <c r="AN90" s="208">
        <f t="shared" si="0"/>
        <v>1</v>
      </c>
      <c r="AO90" s="208">
        <f t="shared" si="0"/>
        <v>1</v>
      </c>
      <c r="AP90" s="208">
        <f t="shared" si="0"/>
        <v>1</v>
      </c>
      <c r="AQ90" s="208">
        <f t="shared" si="0"/>
        <v>1</v>
      </c>
      <c r="AR90" s="208">
        <f t="shared" si="0"/>
        <v>1</v>
      </c>
    </row>
    <row r="91" spans="1:44" s="66" customFormat="1" x14ac:dyDescent="0.2">
      <c r="A91" s="63"/>
      <c r="B91" s="133" t="s">
        <v>137</v>
      </c>
      <c r="C91" s="134" t="s">
        <v>93</v>
      </c>
      <c r="D91" s="135">
        <f>-D133</f>
        <v>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0</v>
      </c>
      <c r="F104" s="156">
        <f t="shared" ref="F104:AR104" si="8">SUM(F101:F103)</f>
        <v>0</v>
      </c>
      <c r="G104" s="156">
        <f t="shared" si="8"/>
        <v>0</v>
      </c>
      <c r="H104" s="156">
        <f t="shared" si="8"/>
        <v>0</v>
      </c>
      <c r="I104" s="156">
        <f t="shared" si="8"/>
        <v>0</v>
      </c>
      <c r="J104" s="156">
        <f t="shared" si="8"/>
        <v>0</v>
      </c>
      <c r="K104" s="156">
        <f t="shared" si="8"/>
        <v>0</v>
      </c>
      <c r="L104" s="156">
        <f t="shared" si="8"/>
        <v>0</v>
      </c>
      <c r="M104" s="156">
        <f t="shared" si="8"/>
        <v>0</v>
      </c>
      <c r="N104" s="156">
        <f t="shared" si="8"/>
        <v>0</v>
      </c>
      <c r="O104" s="156">
        <f t="shared" si="8"/>
        <v>0</v>
      </c>
      <c r="P104" s="156">
        <f t="shared" si="8"/>
        <v>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0</v>
      </c>
      <c r="F106" s="174">
        <f t="shared" si="9"/>
        <v>0</v>
      </c>
      <c r="G106" s="174">
        <f t="shared" si="9"/>
        <v>0</v>
      </c>
      <c r="H106" s="174">
        <f t="shared" si="9"/>
        <v>0</v>
      </c>
      <c r="I106" s="174">
        <f t="shared" si="9"/>
        <v>0</v>
      </c>
      <c r="J106" s="174">
        <f t="shared" si="9"/>
        <v>0</v>
      </c>
      <c r="K106" s="174">
        <f t="shared" si="9"/>
        <v>0</v>
      </c>
      <c r="L106" s="174">
        <f t="shared" si="9"/>
        <v>0</v>
      </c>
      <c r="M106" s="174">
        <f t="shared" si="9"/>
        <v>0</v>
      </c>
      <c r="N106" s="174">
        <f t="shared" si="9"/>
        <v>0</v>
      </c>
      <c r="O106" s="174">
        <f t="shared" si="9"/>
        <v>0</v>
      </c>
      <c r="P106" s="174">
        <f t="shared" si="9"/>
        <v>0</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0</v>
      </c>
      <c r="F117" s="143">
        <f t="shared" ref="F117:AR117" si="19">SUM(F106:F107)</f>
        <v>0</v>
      </c>
      <c r="G117" s="143">
        <f t="shared" si="19"/>
        <v>0</v>
      </c>
      <c r="H117" s="143">
        <f t="shared" si="19"/>
        <v>0</v>
      </c>
      <c r="I117" s="143">
        <f t="shared" si="19"/>
        <v>0</v>
      </c>
      <c r="J117" s="143">
        <f t="shared" si="19"/>
        <v>0</v>
      </c>
      <c r="K117" s="143">
        <f t="shared" si="19"/>
        <v>0</v>
      </c>
      <c r="L117" s="143">
        <f t="shared" si="19"/>
        <v>0</v>
      </c>
      <c r="M117" s="143">
        <f t="shared" si="19"/>
        <v>0</v>
      </c>
      <c r="N117" s="143">
        <f t="shared" si="19"/>
        <v>0</v>
      </c>
      <c r="O117" s="143">
        <f t="shared" si="19"/>
        <v>0</v>
      </c>
      <c r="P117" s="143">
        <f t="shared" si="19"/>
        <v>0</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0</v>
      </c>
      <c r="F118" s="151">
        <f t="shared" ref="F118:AR118" si="20">SUM(F116:F117)</f>
        <v>0</v>
      </c>
      <c r="G118" s="151">
        <f t="shared" si="20"/>
        <v>0</v>
      </c>
      <c r="H118" s="151">
        <f t="shared" si="20"/>
        <v>0</v>
      </c>
      <c r="I118" s="151">
        <f t="shared" si="20"/>
        <v>0</v>
      </c>
      <c r="J118" s="151">
        <f t="shared" si="20"/>
        <v>0</v>
      </c>
      <c r="K118" s="151">
        <f t="shared" si="20"/>
        <v>0</v>
      </c>
      <c r="L118" s="151">
        <f t="shared" si="20"/>
        <v>0</v>
      </c>
      <c r="M118" s="151">
        <f t="shared" si="20"/>
        <v>0</v>
      </c>
      <c r="N118" s="151">
        <f t="shared" si="20"/>
        <v>0</v>
      </c>
      <c r="O118" s="151">
        <f t="shared" si="20"/>
        <v>0</v>
      </c>
      <c r="P118" s="151">
        <f t="shared" si="20"/>
        <v>0</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0</v>
      </c>
      <c r="F120" s="160">
        <f t="shared" si="21"/>
        <v>0</v>
      </c>
      <c r="G120" s="160">
        <f t="shared" si="21"/>
        <v>0</v>
      </c>
      <c r="H120" s="160">
        <f t="shared" si="21"/>
        <v>0</v>
      </c>
      <c r="I120" s="160">
        <f t="shared" si="21"/>
        <v>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0</v>
      </c>
      <c r="F121" s="143">
        <f t="shared" si="22"/>
        <v>0</v>
      </c>
      <c r="G121" s="143">
        <f t="shared" si="22"/>
        <v>0</v>
      </c>
      <c r="H121" s="143">
        <f t="shared" si="22"/>
        <v>0</v>
      </c>
      <c r="I121" s="143">
        <f t="shared" si="22"/>
        <v>0</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0</v>
      </c>
      <c r="F122" s="151">
        <f t="shared" si="23"/>
        <v>0</v>
      </c>
      <c r="G122" s="151">
        <f t="shared" si="23"/>
        <v>0</v>
      </c>
      <c r="H122" s="151">
        <f t="shared" si="23"/>
        <v>0</v>
      </c>
      <c r="I122" s="151">
        <f t="shared" si="23"/>
        <v>0</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0</v>
      </c>
      <c r="F123" s="154">
        <f t="shared" si="24"/>
        <v>0</v>
      </c>
      <c r="G123" s="154">
        <f t="shared" si="24"/>
        <v>0</v>
      </c>
      <c r="H123" s="154">
        <f t="shared" si="24"/>
        <v>0</v>
      </c>
      <c r="I123" s="154">
        <f t="shared" si="24"/>
        <v>0</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0</v>
      </c>
      <c r="F125" s="160">
        <f t="shared" ref="F125:AR125" si="25">F118+F120+F121</f>
        <v>0</v>
      </c>
      <c r="G125" s="160">
        <f t="shared" si="25"/>
        <v>0</v>
      </c>
      <c r="H125" s="160">
        <f t="shared" si="25"/>
        <v>0</v>
      </c>
      <c r="I125" s="160">
        <f t="shared" si="25"/>
        <v>0</v>
      </c>
      <c r="J125" s="160">
        <f t="shared" si="25"/>
        <v>0</v>
      </c>
      <c r="K125" s="160">
        <f t="shared" si="25"/>
        <v>0</v>
      </c>
      <c r="L125" s="160">
        <f t="shared" si="25"/>
        <v>0</v>
      </c>
      <c r="M125" s="160">
        <f t="shared" si="25"/>
        <v>0</v>
      </c>
      <c r="N125" s="160">
        <f t="shared" si="25"/>
        <v>0</v>
      </c>
      <c r="O125" s="160">
        <f t="shared" si="25"/>
        <v>0</v>
      </c>
      <c r="P125" s="160">
        <f t="shared" si="25"/>
        <v>0</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0</v>
      </c>
      <c r="F126" s="143">
        <f t="shared" si="26"/>
        <v>0</v>
      </c>
      <c r="G126" s="143">
        <f t="shared" si="26"/>
        <v>0</v>
      </c>
      <c r="H126" s="143">
        <f t="shared" si="26"/>
        <v>0</v>
      </c>
      <c r="I126" s="143">
        <f t="shared" si="26"/>
        <v>0</v>
      </c>
      <c r="J126" s="143">
        <f t="shared" si="26"/>
        <v>0</v>
      </c>
      <c r="K126" s="143">
        <f t="shared" si="26"/>
        <v>0</v>
      </c>
      <c r="L126" s="143">
        <f t="shared" si="26"/>
        <v>0</v>
      </c>
      <c r="M126" s="143">
        <f t="shared" si="26"/>
        <v>0</v>
      </c>
      <c r="N126" s="143">
        <f t="shared" si="26"/>
        <v>0</v>
      </c>
      <c r="O126" s="143">
        <f t="shared" si="26"/>
        <v>0</v>
      </c>
      <c r="P126" s="143">
        <f t="shared" si="26"/>
        <v>0</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0</v>
      </c>
      <c r="F128" s="160">
        <f t="shared" ref="F128:AR128" si="27">F118+F123+F126</f>
        <v>0</v>
      </c>
      <c r="G128" s="160">
        <f t="shared" si="27"/>
        <v>0</v>
      </c>
      <c r="H128" s="160">
        <f t="shared" si="27"/>
        <v>0</v>
      </c>
      <c r="I128" s="160">
        <f t="shared" si="27"/>
        <v>0</v>
      </c>
      <c r="J128" s="160">
        <f t="shared" si="27"/>
        <v>0</v>
      </c>
      <c r="K128" s="160">
        <f t="shared" si="27"/>
        <v>0</v>
      </c>
      <c r="L128" s="160">
        <f t="shared" si="27"/>
        <v>0</v>
      </c>
      <c r="M128" s="160">
        <f t="shared" si="27"/>
        <v>0</v>
      </c>
      <c r="N128" s="160">
        <f t="shared" si="27"/>
        <v>0</v>
      </c>
      <c r="O128" s="160">
        <f t="shared" si="27"/>
        <v>0</v>
      </c>
      <c r="P128" s="160">
        <f t="shared" si="27"/>
        <v>0</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0</v>
      </c>
      <c r="F129" s="143">
        <f t="shared" ref="F129:AR129" si="28">IF(F89&gt;$C$81,0,F104)</f>
        <v>0</v>
      </c>
      <c r="G129" s="143">
        <f t="shared" si="28"/>
        <v>0</v>
      </c>
      <c r="H129" s="143">
        <f t="shared" si="28"/>
        <v>0</v>
      </c>
      <c r="I129" s="143">
        <f t="shared" si="28"/>
        <v>0</v>
      </c>
      <c r="J129" s="143">
        <f t="shared" si="28"/>
        <v>0</v>
      </c>
      <c r="K129" s="143">
        <f t="shared" si="28"/>
        <v>0</v>
      </c>
      <c r="L129" s="143">
        <f t="shared" si="28"/>
        <v>0</v>
      </c>
      <c r="M129" s="143">
        <f t="shared" si="28"/>
        <v>0</v>
      </c>
      <c r="N129" s="143">
        <f t="shared" si="28"/>
        <v>0</v>
      </c>
      <c r="O129" s="143">
        <f t="shared" si="28"/>
        <v>0</v>
      </c>
      <c r="P129" s="143">
        <f t="shared" si="28"/>
        <v>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0</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0</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0</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C03F"/>
    <pageSetUpPr fitToPage="1"/>
  </sheetPr>
  <dimension ref="A1:AS141"/>
  <sheetViews>
    <sheetView showGridLines="0" zoomScale="85" zoomScaleNormal="85" workbookViewId="0">
      <selection activeCell="B4" sqref="B4"/>
    </sheetView>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187</v>
      </c>
      <c r="B2" s="81"/>
      <c r="C2" s="82"/>
      <c r="D2" s="82"/>
      <c r="E2" s="81"/>
      <c r="F2" s="81"/>
      <c r="G2" s="81"/>
      <c r="H2" s="81"/>
      <c r="I2" s="81"/>
      <c r="J2" s="81"/>
      <c r="K2" s="81"/>
      <c r="L2" s="81"/>
      <c r="M2" s="81"/>
      <c r="N2" s="81"/>
      <c r="O2" s="81"/>
      <c r="P2" s="81"/>
      <c r="Q2" s="81"/>
      <c r="R2" s="81"/>
      <c r="S2" s="81"/>
      <c r="T2" s="81"/>
      <c r="U2" s="81"/>
      <c r="V2" s="81"/>
      <c r="W2" s="81"/>
      <c r="X2" s="81"/>
      <c r="Y2" s="81"/>
      <c r="Z2" s="83"/>
    </row>
    <row r="3" spans="1:26" x14ac:dyDescent="0.2">
      <c r="B3" s="61" t="s">
        <v>233</v>
      </c>
    </row>
    <row r="4" spans="1:26" x14ac:dyDescent="0.2">
      <c r="B4" s="84" t="s">
        <v>0</v>
      </c>
      <c r="C4" s="85" t="s">
        <v>1</v>
      </c>
      <c r="D4" s="86" t="s">
        <v>65</v>
      </c>
    </row>
    <row r="5" spans="1:26" ht="15.75" x14ac:dyDescent="0.25">
      <c r="B5" s="116" t="s">
        <v>2</v>
      </c>
      <c r="C5" s="87">
        <v>9.6999999999999993</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c r="D14" s="95" t="s">
        <v>73</v>
      </c>
      <c r="E14" s="63"/>
      <c r="F14" s="63"/>
    </row>
    <row r="15" spans="1:26" x14ac:dyDescent="0.2">
      <c r="A15" s="66"/>
      <c r="B15" s="112" t="s">
        <v>11</v>
      </c>
      <c r="C15" s="94">
        <v>2900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c r="D18" s="128" t="s">
        <v>75</v>
      </c>
      <c r="E18" s="67"/>
      <c r="F18" s="63"/>
    </row>
    <row r="19" spans="1:6" ht="5.25" customHeight="1" x14ac:dyDescent="0.2">
      <c r="A19" s="66"/>
      <c r="B19" s="130"/>
      <c r="C19" s="132"/>
      <c r="D19" s="131"/>
      <c r="E19" s="67"/>
      <c r="F19" s="63"/>
    </row>
    <row r="20" spans="1:6" ht="12" customHeight="1" x14ac:dyDescent="0.2">
      <c r="A20" s="66"/>
      <c r="B20" s="111" t="s">
        <v>15</v>
      </c>
      <c r="C20" s="129"/>
      <c r="D20" s="93"/>
      <c r="E20" s="67"/>
      <c r="F20" s="63"/>
    </row>
    <row r="21" spans="1:6" ht="12.75" customHeight="1" x14ac:dyDescent="0.2">
      <c r="A21" s="66"/>
      <c r="B21" s="112" t="s">
        <v>16</v>
      </c>
      <c r="C21" s="96"/>
      <c r="D21" s="95"/>
      <c r="E21" s="67"/>
      <c r="F21" s="63"/>
    </row>
    <row r="22" spans="1:6" ht="12.75" customHeight="1" x14ac:dyDescent="0.2">
      <c r="A22" s="66"/>
      <c r="B22" s="112" t="s">
        <v>17</v>
      </c>
      <c r="C22" s="96"/>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c r="D62" s="93"/>
      <c r="G62" s="68"/>
    </row>
    <row r="63" spans="1:7" x14ac:dyDescent="0.2">
      <c r="A63" s="66"/>
      <c r="B63" s="112" t="s">
        <v>48</v>
      </c>
      <c r="C63" s="104"/>
      <c r="D63" s="95"/>
    </row>
    <row r="64" spans="1:7" x14ac:dyDescent="0.2">
      <c r="A64" s="66"/>
      <c r="B64" s="112" t="s">
        <v>49</v>
      </c>
      <c r="C64" s="105"/>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c r="D67" s="128"/>
    </row>
    <row r="68" spans="1:6" ht="5.25" customHeight="1" x14ac:dyDescent="0.2">
      <c r="A68" s="66"/>
      <c r="B68" s="141"/>
      <c r="C68" s="132"/>
      <c r="D68" s="131"/>
      <c r="E68" s="67"/>
      <c r="F68" s="63"/>
    </row>
    <row r="69" spans="1:6" ht="12" customHeight="1" x14ac:dyDescent="0.2">
      <c r="A69" s="66"/>
      <c r="B69" s="111" t="s">
        <v>52</v>
      </c>
      <c r="C69" s="203"/>
      <c r="D69" s="93"/>
    </row>
    <row r="70" spans="1:6" x14ac:dyDescent="0.2">
      <c r="A70" s="66"/>
      <c r="B70" s="112" t="s">
        <v>53</v>
      </c>
      <c r="C70" s="98"/>
      <c r="D70" s="95"/>
    </row>
    <row r="71" spans="1:6" x14ac:dyDescent="0.2">
      <c r="A71" s="66"/>
      <c r="B71" s="112" t="s">
        <v>54</v>
      </c>
      <c r="C71" s="107"/>
      <c r="D71" s="95"/>
    </row>
    <row r="72" spans="1:6" x14ac:dyDescent="0.2">
      <c r="A72" s="66"/>
      <c r="B72" s="112" t="s">
        <v>55</v>
      </c>
      <c r="C72" s="98"/>
      <c r="D72" s="95"/>
    </row>
    <row r="73" spans="1:6" x14ac:dyDescent="0.2">
      <c r="A73" s="66"/>
      <c r="B73" s="114" t="s">
        <v>56</v>
      </c>
      <c r="C73" s="108"/>
      <c r="D73" s="95"/>
    </row>
    <row r="74" spans="1:6" x14ac:dyDescent="0.2">
      <c r="A74" s="66"/>
      <c r="B74" s="195" t="s">
        <v>57</v>
      </c>
      <c r="C74" s="204"/>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c r="D79" s="95" t="s">
        <v>94</v>
      </c>
    </row>
    <row r="80" spans="1:6" x14ac:dyDescent="0.2">
      <c r="A80" s="66"/>
      <c r="B80" s="114" t="s">
        <v>62</v>
      </c>
      <c r="C80" s="94"/>
      <c r="D80" s="95" t="s">
        <v>94</v>
      </c>
    </row>
    <row r="81" spans="1:44" x14ac:dyDescent="0.2">
      <c r="A81" s="66"/>
      <c r="B81" s="113" t="s">
        <v>63</v>
      </c>
      <c r="C81" s="94"/>
      <c r="D81" s="95" t="s">
        <v>94</v>
      </c>
    </row>
    <row r="82" spans="1:44" ht="7.5" customHeight="1" x14ac:dyDescent="0.2">
      <c r="A82" s="66"/>
      <c r="E82" s="63"/>
      <c r="F82" s="66"/>
    </row>
    <row r="83" spans="1:44" x14ac:dyDescent="0.2">
      <c r="A83" s="66"/>
      <c r="B83" s="84" t="s">
        <v>133</v>
      </c>
      <c r="C83" s="85"/>
      <c r="D83" s="86" t="s">
        <v>65</v>
      </c>
      <c r="E83" s="66"/>
      <c r="F83" s="66"/>
    </row>
    <row r="84" spans="1:44" x14ac:dyDescent="0.2">
      <c r="A84" s="66"/>
      <c r="B84" s="111" t="s">
        <v>2</v>
      </c>
      <c r="C84" s="110"/>
      <c r="D84" s="93" t="s">
        <v>66</v>
      </c>
      <c r="F84" s="69"/>
    </row>
    <row r="85" spans="1:44" x14ac:dyDescent="0.2">
      <c r="A85" s="66"/>
      <c r="B85" s="112" t="s">
        <v>3</v>
      </c>
      <c r="C85" s="109"/>
      <c r="D85" s="95" t="s">
        <v>67</v>
      </c>
      <c r="F85" s="66"/>
    </row>
    <row r="86" spans="1:44" x14ac:dyDescent="0.2">
      <c r="A86" s="66"/>
      <c r="B86" s="113" t="s">
        <v>4</v>
      </c>
      <c r="C86" s="109"/>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v>
      </c>
      <c r="G90" s="208">
        <f t="shared" si="0"/>
        <v>1</v>
      </c>
      <c r="H90" s="208">
        <f t="shared" si="0"/>
        <v>1</v>
      </c>
      <c r="I90" s="208">
        <f t="shared" si="0"/>
        <v>1</v>
      </c>
      <c r="J90" s="208">
        <f t="shared" si="0"/>
        <v>1</v>
      </c>
      <c r="K90" s="208">
        <f t="shared" si="0"/>
        <v>1</v>
      </c>
      <c r="L90" s="208">
        <f t="shared" si="0"/>
        <v>1</v>
      </c>
      <c r="M90" s="208">
        <f t="shared" si="0"/>
        <v>1</v>
      </c>
      <c r="N90" s="208">
        <f t="shared" si="0"/>
        <v>1</v>
      </c>
      <c r="O90" s="208">
        <f t="shared" si="0"/>
        <v>1</v>
      </c>
      <c r="P90" s="208">
        <f t="shared" si="0"/>
        <v>1</v>
      </c>
      <c r="Q90" s="208">
        <f t="shared" si="0"/>
        <v>1</v>
      </c>
      <c r="R90" s="208">
        <f t="shared" si="0"/>
        <v>1</v>
      </c>
      <c r="S90" s="208">
        <f t="shared" si="0"/>
        <v>1</v>
      </c>
      <c r="T90" s="208">
        <f t="shared" si="0"/>
        <v>1</v>
      </c>
      <c r="U90" s="208">
        <f t="shared" si="0"/>
        <v>1</v>
      </c>
      <c r="V90" s="208">
        <f t="shared" si="0"/>
        <v>1</v>
      </c>
      <c r="W90" s="208">
        <f t="shared" si="0"/>
        <v>1</v>
      </c>
      <c r="X90" s="208">
        <f t="shared" si="0"/>
        <v>1</v>
      </c>
      <c r="Y90" s="208">
        <f t="shared" si="0"/>
        <v>1</v>
      </c>
      <c r="Z90" s="208">
        <f t="shared" si="0"/>
        <v>1</v>
      </c>
      <c r="AA90" s="208">
        <f t="shared" si="0"/>
        <v>1</v>
      </c>
      <c r="AB90" s="208">
        <f t="shared" si="0"/>
        <v>1</v>
      </c>
      <c r="AC90" s="208">
        <f t="shared" si="0"/>
        <v>1</v>
      </c>
      <c r="AD90" s="208">
        <f t="shared" si="0"/>
        <v>1</v>
      </c>
      <c r="AE90" s="208">
        <f t="shared" si="0"/>
        <v>1</v>
      </c>
      <c r="AF90" s="208">
        <f t="shared" si="0"/>
        <v>1</v>
      </c>
      <c r="AG90" s="208">
        <f t="shared" si="0"/>
        <v>1</v>
      </c>
      <c r="AH90" s="208">
        <f t="shared" si="0"/>
        <v>1</v>
      </c>
      <c r="AI90" s="208">
        <f t="shared" si="0"/>
        <v>1</v>
      </c>
      <c r="AJ90" s="208">
        <f t="shared" si="0"/>
        <v>1</v>
      </c>
      <c r="AK90" s="208">
        <f t="shared" si="0"/>
        <v>1</v>
      </c>
      <c r="AL90" s="208">
        <f t="shared" si="0"/>
        <v>1</v>
      </c>
      <c r="AM90" s="208">
        <f t="shared" si="0"/>
        <v>1</v>
      </c>
      <c r="AN90" s="208">
        <f t="shared" si="0"/>
        <v>1</v>
      </c>
      <c r="AO90" s="208">
        <f t="shared" si="0"/>
        <v>1</v>
      </c>
      <c r="AP90" s="208">
        <f t="shared" si="0"/>
        <v>1</v>
      </c>
      <c r="AQ90" s="208">
        <f t="shared" si="0"/>
        <v>1</v>
      </c>
      <c r="AR90" s="208">
        <f t="shared" si="0"/>
        <v>1</v>
      </c>
    </row>
    <row r="91" spans="1:44" s="66" customFormat="1" x14ac:dyDescent="0.2">
      <c r="A91" s="63"/>
      <c r="B91" s="133" t="s">
        <v>137</v>
      </c>
      <c r="C91" s="134" t="s">
        <v>93</v>
      </c>
      <c r="D91" s="135">
        <f>-D133</f>
        <v>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0</v>
      </c>
      <c r="F104" s="156">
        <f t="shared" ref="F104:AR104" si="8">SUM(F101:F103)</f>
        <v>0</v>
      </c>
      <c r="G104" s="156">
        <f t="shared" si="8"/>
        <v>0</v>
      </c>
      <c r="H104" s="156">
        <f t="shared" si="8"/>
        <v>0</v>
      </c>
      <c r="I104" s="156">
        <f t="shared" si="8"/>
        <v>0</v>
      </c>
      <c r="J104" s="156">
        <f t="shared" si="8"/>
        <v>0</v>
      </c>
      <c r="K104" s="156">
        <f t="shared" si="8"/>
        <v>0</v>
      </c>
      <c r="L104" s="156">
        <f t="shared" si="8"/>
        <v>0</v>
      </c>
      <c r="M104" s="156">
        <f t="shared" si="8"/>
        <v>0</v>
      </c>
      <c r="N104" s="156">
        <f t="shared" si="8"/>
        <v>0</v>
      </c>
      <c r="O104" s="156">
        <f t="shared" si="8"/>
        <v>0</v>
      </c>
      <c r="P104" s="156">
        <f t="shared" si="8"/>
        <v>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0</v>
      </c>
      <c r="F106" s="174">
        <f t="shared" si="9"/>
        <v>0</v>
      </c>
      <c r="G106" s="174">
        <f t="shared" si="9"/>
        <v>0</v>
      </c>
      <c r="H106" s="174">
        <f t="shared" si="9"/>
        <v>0</v>
      </c>
      <c r="I106" s="174">
        <f t="shared" si="9"/>
        <v>0</v>
      </c>
      <c r="J106" s="174">
        <f t="shared" si="9"/>
        <v>0</v>
      </c>
      <c r="K106" s="174">
        <f t="shared" si="9"/>
        <v>0</v>
      </c>
      <c r="L106" s="174">
        <f t="shared" si="9"/>
        <v>0</v>
      </c>
      <c r="M106" s="174">
        <f t="shared" si="9"/>
        <v>0</v>
      </c>
      <c r="N106" s="174">
        <f t="shared" si="9"/>
        <v>0</v>
      </c>
      <c r="O106" s="174">
        <f t="shared" si="9"/>
        <v>0</v>
      </c>
      <c r="P106" s="174">
        <f t="shared" si="9"/>
        <v>0</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0</v>
      </c>
      <c r="F117" s="143">
        <f t="shared" ref="F117:AR117" si="19">SUM(F106:F107)</f>
        <v>0</v>
      </c>
      <c r="G117" s="143">
        <f t="shared" si="19"/>
        <v>0</v>
      </c>
      <c r="H117" s="143">
        <f t="shared" si="19"/>
        <v>0</v>
      </c>
      <c r="I117" s="143">
        <f t="shared" si="19"/>
        <v>0</v>
      </c>
      <c r="J117" s="143">
        <f t="shared" si="19"/>
        <v>0</v>
      </c>
      <c r="K117" s="143">
        <f t="shared" si="19"/>
        <v>0</v>
      </c>
      <c r="L117" s="143">
        <f t="shared" si="19"/>
        <v>0</v>
      </c>
      <c r="M117" s="143">
        <f t="shared" si="19"/>
        <v>0</v>
      </c>
      <c r="N117" s="143">
        <f t="shared" si="19"/>
        <v>0</v>
      </c>
      <c r="O117" s="143">
        <f t="shared" si="19"/>
        <v>0</v>
      </c>
      <c r="P117" s="143">
        <f t="shared" si="19"/>
        <v>0</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0</v>
      </c>
      <c r="F118" s="151">
        <f t="shared" ref="F118:AR118" si="20">SUM(F116:F117)</f>
        <v>0</v>
      </c>
      <c r="G118" s="151">
        <f t="shared" si="20"/>
        <v>0</v>
      </c>
      <c r="H118" s="151">
        <f t="shared" si="20"/>
        <v>0</v>
      </c>
      <c r="I118" s="151">
        <f t="shared" si="20"/>
        <v>0</v>
      </c>
      <c r="J118" s="151">
        <f t="shared" si="20"/>
        <v>0</v>
      </c>
      <c r="K118" s="151">
        <f t="shared" si="20"/>
        <v>0</v>
      </c>
      <c r="L118" s="151">
        <f t="shared" si="20"/>
        <v>0</v>
      </c>
      <c r="M118" s="151">
        <f t="shared" si="20"/>
        <v>0</v>
      </c>
      <c r="N118" s="151">
        <f t="shared" si="20"/>
        <v>0</v>
      </c>
      <c r="O118" s="151">
        <f t="shared" si="20"/>
        <v>0</v>
      </c>
      <c r="P118" s="151">
        <f t="shared" si="20"/>
        <v>0</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0</v>
      </c>
      <c r="F120" s="160">
        <f t="shared" si="21"/>
        <v>0</v>
      </c>
      <c r="G120" s="160">
        <f t="shared" si="21"/>
        <v>0</v>
      </c>
      <c r="H120" s="160">
        <f t="shared" si="21"/>
        <v>0</v>
      </c>
      <c r="I120" s="160">
        <f t="shared" si="21"/>
        <v>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0</v>
      </c>
      <c r="F121" s="143">
        <f t="shared" si="22"/>
        <v>0</v>
      </c>
      <c r="G121" s="143">
        <f t="shared" si="22"/>
        <v>0</v>
      </c>
      <c r="H121" s="143">
        <f t="shared" si="22"/>
        <v>0</v>
      </c>
      <c r="I121" s="143">
        <f t="shared" si="22"/>
        <v>0</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0</v>
      </c>
      <c r="F122" s="151">
        <f t="shared" si="23"/>
        <v>0</v>
      </c>
      <c r="G122" s="151">
        <f t="shared" si="23"/>
        <v>0</v>
      </c>
      <c r="H122" s="151">
        <f t="shared" si="23"/>
        <v>0</v>
      </c>
      <c r="I122" s="151">
        <f t="shared" si="23"/>
        <v>0</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0</v>
      </c>
      <c r="F123" s="154">
        <f t="shared" si="24"/>
        <v>0</v>
      </c>
      <c r="G123" s="154">
        <f t="shared" si="24"/>
        <v>0</v>
      </c>
      <c r="H123" s="154">
        <f t="shared" si="24"/>
        <v>0</v>
      </c>
      <c r="I123" s="154">
        <f t="shared" si="24"/>
        <v>0</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0</v>
      </c>
      <c r="F125" s="160">
        <f t="shared" ref="F125:AR125" si="25">F118+F120+F121</f>
        <v>0</v>
      </c>
      <c r="G125" s="160">
        <f t="shared" si="25"/>
        <v>0</v>
      </c>
      <c r="H125" s="160">
        <f t="shared" si="25"/>
        <v>0</v>
      </c>
      <c r="I125" s="160">
        <f t="shared" si="25"/>
        <v>0</v>
      </c>
      <c r="J125" s="160">
        <f t="shared" si="25"/>
        <v>0</v>
      </c>
      <c r="K125" s="160">
        <f t="shared" si="25"/>
        <v>0</v>
      </c>
      <c r="L125" s="160">
        <f t="shared" si="25"/>
        <v>0</v>
      </c>
      <c r="M125" s="160">
        <f t="shared" si="25"/>
        <v>0</v>
      </c>
      <c r="N125" s="160">
        <f t="shared" si="25"/>
        <v>0</v>
      </c>
      <c r="O125" s="160">
        <f t="shared" si="25"/>
        <v>0</v>
      </c>
      <c r="P125" s="160">
        <f t="shared" si="25"/>
        <v>0</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0</v>
      </c>
      <c r="F126" s="143">
        <f t="shared" si="26"/>
        <v>0</v>
      </c>
      <c r="G126" s="143">
        <f t="shared" si="26"/>
        <v>0</v>
      </c>
      <c r="H126" s="143">
        <f t="shared" si="26"/>
        <v>0</v>
      </c>
      <c r="I126" s="143">
        <f t="shared" si="26"/>
        <v>0</v>
      </c>
      <c r="J126" s="143">
        <f t="shared" si="26"/>
        <v>0</v>
      </c>
      <c r="K126" s="143">
        <f t="shared" si="26"/>
        <v>0</v>
      </c>
      <c r="L126" s="143">
        <f t="shared" si="26"/>
        <v>0</v>
      </c>
      <c r="M126" s="143">
        <f t="shared" si="26"/>
        <v>0</v>
      </c>
      <c r="N126" s="143">
        <f t="shared" si="26"/>
        <v>0</v>
      </c>
      <c r="O126" s="143">
        <f t="shared" si="26"/>
        <v>0</v>
      </c>
      <c r="P126" s="143">
        <f t="shared" si="26"/>
        <v>0</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0</v>
      </c>
      <c r="F128" s="160">
        <f t="shared" ref="F128:AR128" si="27">F118+F123+F126</f>
        <v>0</v>
      </c>
      <c r="G128" s="160">
        <f t="shared" si="27"/>
        <v>0</v>
      </c>
      <c r="H128" s="160">
        <f t="shared" si="27"/>
        <v>0</v>
      </c>
      <c r="I128" s="160">
        <f t="shared" si="27"/>
        <v>0</v>
      </c>
      <c r="J128" s="160">
        <f t="shared" si="27"/>
        <v>0</v>
      </c>
      <c r="K128" s="160">
        <f t="shared" si="27"/>
        <v>0</v>
      </c>
      <c r="L128" s="160">
        <f t="shared" si="27"/>
        <v>0</v>
      </c>
      <c r="M128" s="160">
        <f t="shared" si="27"/>
        <v>0</v>
      </c>
      <c r="N128" s="160">
        <f t="shared" si="27"/>
        <v>0</v>
      </c>
      <c r="O128" s="160">
        <f t="shared" si="27"/>
        <v>0</v>
      </c>
      <c r="P128" s="160">
        <f t="shared" si="27"/>
        <v>0</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0</v>
      </c>
      <c r="F129" s="143">
        <f t="shared" ref="F129:AR129" si="28">IF(F89&gt;$C$81,0,F104)</f>
        <v>0</v>
      </c>
      <c r="G129" s="143">
        <f t="shared" si="28"/>
        <v>0</v>
      </c>
      <c r="H129" s="143">
        <f t="shared" si="28"/>
        <v>0</v>
      </c>
      <c r="I129" s="143">
        <f t="shared" si="28"/>
        <v>0</v>
      </c>
      <c r="J129" s="143">
        <f t="shared" si="28"/>
        <v>0</v>
      </c>
      <c r="K129" s="143">
        <f t="shared" si="28"/>
        <v>0</v>
      </c>
      <c r="L129" s="143">
        <f t="shared" si="28"/>
        <v>0</v>
      </c>
      <c r="M129" s="143">
        <f t="shared" si="28"/>
        <v>0</v>
      </c>
      <c r="N129" s="143">
        <f t="shared" si="28"/>
        <v>0</v>
      </c>
      <c r="O129" s="143">
        <f t="shared" si="28"/>
        <v>0</v>
      </c>
      <c r="P129" s="143">
        <f t="shared" si="28"/>
        <v>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0</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0</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0</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C03F"/>
    <pageSetUpPr fitToPage="1"/>
  </sheetPr>
  <dimension ref="A1:AS141"/>
  <sheetViews>
    <sheetView showGridLines="0" zoomScale="85" zoomScaleNormal="85" workbookViewId="0">
      <selection activeCell="B4" sqref="B4"/>
    </sheetView>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188</v>
      </c>
      <c r="B2" s="81"/>
      <c r="C2" s="82"/>
      <c r="D2" s="82"/>
      <c r="E2" s="81"/>
      <c r="F2" s="81"/>
      <c r="G2" s="81"/>
      <c r="H2" s="81"/>
      <c r="I2" s="81"/>
      <c r="J2" s="81"/>
      <c r="K2" s="81"/>
      <c r="L2" s="81"/>
      <c r="M2" s="81"/>
      <c r="N2" s="81"/>
      <c r="O2" s="81"/>
      <c r="P2" s="81"/>
      <c r="Q2" s="81"/>
      <c r="R2" s="81"/>
      <c r="S2" s="81"/>
      <c r="T2" s="81"/>
      <c r="U2" s="81"/>
      <c r="V2" s="81"/>
      <c r="W2" s="81"/>
      <c r="X2" s="81"/>
      <c r="Y2" s="81"/>
      <c r="Z2" s="83"/>
    </row>
    <row r="3" spans="1:26" x14ac:dyDescent="0.2">
      <c r="B3" s="61" t="s">
        <v>233</v>
      </c>
    </row>
    <row r="4" spans="1:26" x14ac:dyDescent="0.2">
      <c r="B4" s="84" t="s">
        <v>0</v>
      </c>
      <c r="C4" s="85" t="s">
        <v>1</v>
      </c>
      <c r="D4" s="86" t="s">
        <v>65</v>
      </c>
    </row>
    <row r="5" spans="1:26" ht="15.75" x14ac:dyDescent="0.25">
      <c r="B5" s="116" t="s">
        <v>2</v>
      </c>
      <c r="C5" s="87">
        <v>7</v>
      </c>
      <c r="D5" s="88" t="s">
        <v>66</v>
      </c>
    </row>
    <row r="6" spans="1:26" ht="15.75" x14ac:dyDescent="0.25">
      <c r="B6" s="117" t="s">
        <v>3</v>
      </c>
      <c r="C6" s="89"/>
      <c r="D6" s="90" t="s">
        <v>67</v>
      </c>
    </row>
    <row r="7" spans="1:26" ht="15.75" x14ac:dyDescent="0.25">
      <c r="B7" s="118" t="s">
        <v>4</v>
      </c>
      <c r="C7" s="89"/>
      <c r="D7" s="90" t="s">
        <v>68</v>
      </c>
    </row>
    <row r="8" spans="1:26" ht="7.5" customHeight="1" x14ac:dyDescent="0.2">
      <c r="B8" s="63"/>
      <c r="C8" s="64"/>
      <c r="D8" s="65"/>
    </row>
    <row r="9" spans="1:26" x14ac:dyDescent="0.2">
      <c r="A9" s="66"/>
      <c r="B9" s="84" t="s">
        <v>5</v>
      </c>
      <c r="C9" s="85"/>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c r="D14" s="95" t="s">
        <v>73</v>
      </c>
      <c r="E14" s="63"/>
      <c r="F14" s="63"/>
    </row>
    <row r="15" spans="1:26" x14ac:dyDescent="0.2">
      <c r="A15" s="66"/>
      <c r="B15" s="112" t="s">
        <v>11</v>
      </c>
      <c r="C15" s="94">
        <v>3500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c r="D18" s="128" t="s">
        <v>75</v>
      </c>
      <c r="E18" s="67"/>
      <c r="F18" s="63"/>
    </row>
    <row r="19" spans="1:6" ht="5.25" customHeight="1" x14ac:dyDescent="0.2">
      <c r="A19" s="66"/>
      <c r="B19" s="130"/>
      <c r="C19" s="132"/>
      <c r="D19" s="131"/>
      <c r="E19" s="67"/>
      <c r="F19" s="63"/>
    </row>
    <row r="20" spans="1:6" ht="12" customHeight="1" x14ac:dyDescent="0.2">
      <c r="A20" s="66"/>
      <c r="B20" s="111" t="s">
        <v>15</v>
      </c>
      <c r="C20" s="129"/>
      <c r="D20" s="93"/>
      <c r="E20" s="67"/>
      <c r="F20" s="63"/>
    </row>
    <row r="21" spans="1:6" ht="12.75" customHeight="1" x14ac:dyDescent="0.2">
      <c r="A21" s="66"/>
      <c r="B21" s="112" t="s">
        <v>16</v>
      </c>
      <c r="C21" s="96"/>
      <c r="D21" s="95"/>
      <c r="E21" s="67"/>
      <c r="F21" s="63"/>
    </row>
    <row r="22" spans="1:6" ht="12.75" customHeight="1" x14ac:dyDescent="0.2">
      <c r="A22" s="66"/>
      <c r="B22" s="112" t="s">
        <v>17</v>
      </c>
      <c r="C22" s="96"/>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c r="D62" s="93"/>
      <c r="G62" s="68"/>
    </row>
    <row r="63" spans="1:7" x14ac:dyDescent="0.2">
      <c r="A63" s="66"/>
      <c r="B63" s="112" t="s">
        <v>48</v>
      </c>
      <c r="C63" s="104"/>
      <c r="D63" s="95"/>
    </row>
    <row r="64" spans="1:7" x14ac:dyDescent="0.2">
      <c r="A64" s="66"/>
      <c r="B64" s="112" t="s">
        <v>49</v>
      </c>
      <c r="C64" s="105"/>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c r="D67" s="128"/>
    </row>
    <row r="68" spans="1:6" ht="5.25" customHeight="1" x14ac:dyDescent="0.2">
      <c r="A68" s="66"/>
      <c r="B68" s="141"/>
      <c r="C68" s="132"/>
      <c r="D68" s="131"/>
      <c r="E68" s="67"/>
      <c r="F68" s="63"/>
    </row>
    <row r="69" spans="1:6" ht="12" customHeight="1" x14ac:dyDescent="0.2">
      <c r="A69" s="66"/>
      <c r="B69" s="111" t="s">
        <v>52</v>
      </c>
      <c r="C69" s="203"/>
      <c r="D69" s="93"/>
    </row>
    <row r="70" spans="1:6" x14ac:dyDescent="0.2">
      <c r="A70" s="66"/>
      <c r="B70" s="112" t="s">
        <v>53</v>
      </c>
      <c r="C70" s="98"/>
      <c r="D70" s="95"/>
    </row>
    <row r="71" spans="1:6" x14ac:dyDescent="0.2">
      <c r="A71" s="66"/>
      <c r="B71" s="112" t="s">
        <v>54</v>
      </c>
      <c r="C71" s="107"/>
      <c r="D71" s="95"/>
    </row>
    <row r="72" spans="1:6" x14ac:dyDescent="0.2">
      <c r="A72" s="66"/>
      <c r="B72" s="112" t="s">
        <v>55</v>
      </c>
      <c r="C72" s="98"/>
      <c r="D72" s="95"/>
    </row>
    <row r="73" spans="1:6" x14ac:dyDescent="0.2">
      <c r="A73" s="66"/>
      <c r="B73" s="114" t="s">
        <v>56</v>
      </c>
      <c r="C73" s="108"/>
      <c r="D73" s="95"/>
    </row>
    <row r="74" spans="1:6" x14ac:dyDescent="0.2">
      <c r="A74" s="66"/>
      <c r="B74" s="195" t="s">
        <v>57</v>
      </c>
      <c r="C74" s="204"/>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c r="D79" s="95" t="s">
        <v>94</v>
      </c>
    </row>
    <row r="80" spans="1:6" x14ac:dyDescent="0.2">
      <c r="A80" s="66"/>
      <c r="B80" s="114" t="s">
        <v>62</v>
      </c>
      <c r="C80" s="94"/>
      <c r="D80" s="95" t="s">
        <v>94</v>
      </c>
    </row>
    <row r="81" spans="1:44" x14ac:dyDescent="0.2">
      <c r="A81" s="66"/>
      <c r="B81" s="113" t="s">
        <v>63</v>
      </c>
      <c r="C81" s="94"/>
      <c r="D81" s="95" t="s">
        <v>94</v>
      </c>
    </row>
    <row r="82" spans="1:44" ht="7.5" customHeight="1" x14ac:dyDescent="0.2">
      <c r="A82" s="66"/>
      <c r="E82" s="63"/>
      <c r="F82" s="66"/>
    </row>
    <row r="83" spans="1:44" x14ac:dyDescent="0.2">
      <c r="A83" s="66"/>
      <c r="B83" s="84" t="s">
        <v>133</v>
      </c>
      <c r="C83" s="85"/>
      <c r="D83" s="86" t="s">
        <v>65</v>
      </c>
      <c r="E83" s="66"/>
      <c r="F83" s="66"/>
    </row>
    <row r="84" spans="1:44" x14ac:dyDescent="0.2">
      <c r="A84" s="66"/>
      <c r="B84" s="111" t="s">
        <v>2</v>
      </c>
      <c r="C84" s="110"/>
      <c r="D84" s="93" t="s">
        <v>66</v>
      </c>
      <c r="F84" s="69"/>
    </row>
    <row r="85" spans="1:44" x14ac:dyDescent="0.2">
      <c r="A85" s="66"/>
      <c r="B85" s="112" t="s">
        <v>3</v>
      </c>
      <c r="C85" s="109"/>
      <c r="D85" s="95" t="s">
        <v>67</v>
      </c>
      <c r="F85" s="66"/>
    </row>
    <row r="86" spans="1:44" x14ac:dyDescent="0.2">
      <c r="A86" s="66"/>
      <c r="B86" s="113" t="s">
        <v>4</v>
      </c>
      <c r="C86" s="109"/>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v>
      </c>
      <c r="G90" s="208">
        <f t="shared" si="0"/>
        <v>1</v>
      </c>
      <c r="H90" s="208">
        <f t="shared" si="0"/>
        <v>1</v>
      </c>
      <c r="I90" s="208">
        <f t="shared" si="0"/>
        <v>1</v>
      </c>
      <c r="J90" s="208">
        <f t="shared" si="0"/>
        <v>1</v>
      </c>
      <c r="K90" s="208">
        <f t="shared" si="0"/>
        <v>1</v>
      </c>
      <c r="L90" s="208">
        <f t="shared" si="0"/>
        <v>1</v>
      </c>
      <c r="M90" s="208">
        <f t="shared" si="0"/>
        <v>1</v>
      </c>
      <c r="N90" s="208">
        <f t="shared" si="0"/>
        <v>1</v>
      </c>
      <c r="O90" s="208">
        <f t="shared" si="0"/>
        <v>1</v>
      </c>
      <c r="P90" s="208">
        <f t="shared" si="0"/>
        <v>1</v>
      </c>
      <c r="Q90" s="208">
        <f t="shared" si="0"/>
        <v>1</v>
      </c>
      <c r="R90" s="208">
        <f t="shared" si="0"/>
        <v>1</v>
      </c>
      <c r="S90" s="208">
        <f t="shared" si="0"/>
        <v>1</v>
      </c>
      <c r="T90" s="208">
        <f t="shared" si="0"/>
        <v>1</v>
      </c>
      <c r="U90" s="208">
        <f t="shared" si="0"/>
        <v>1</v>
      </c>
      <c r="V90" s="208">
        <f t="shared" si="0"/>
        <v>1</v>
      </c>
      <c r="W90" s="208">
        <f t="shared" si="0"/>
        <v>1</v>
      </c>
      <c r="X90" s="208">
        <f t="shared" si="0"/>
        <v>1</v>
      </c>
      <c r="Y90" s="208">
        <f t="shared" si="0"/>
        <v>1</v>
      </c>
      <c r="Z90" s="208">
        <f t="shared" si="0"/>
        <v>1</v>
      </c>
      <c r="AA90" s="208">
        <f t="shared" si="0"/>
        <v>1</v>
      </c>
      <c r="AB90" s="208">
        <f t="shared" si="0"/>
        <v>1</v>
      </c>
      <c r="AC90" s="208">
        <f t="shared" si="0"/>
        <v>1</v>
      </c>
      <c r="AD90" s="208">
        <f t="shared" si="0"/>
        <v>1</v>
      </c>
      <c r="AE90" s="208">
        <f t="shared" si="0"/>
        <v>1</v>
      </c>
      <c r="AF90" s="208">
        <f t="shared" si="0"/>
        <v>1</v>
      </c>
      <c r="AG90" s="208">
        <f t="shared" si="0"/>
        <v>1</v>
      </c>
      <c r="AH90" s="208">
        <f t="shared" si="0"/>
        <v>1</v>
      </c>
      <c r="AI90" s="208">
        <f t="shared" si="0"/>
        <v>1</v>
      </c>
      <c r="AJ90" s="208">
        <f t="shared" si="0"/>
        <v>1</v>
      </c>
      <c r="AK90" s="208">
        <f t="shared" si="0"/>
        <v>1</v>
      </c>
      <c r="AL90" s="208">
        <f t="shared" si="0"/>
        <v>1</v>
      </c>
      <c r="AM90" s="208">
        <f t="shared" si="0"/>
        <v>1</v>
      </c>
      <c r="AN90" s="208">
        <f t="shared" si="0"/>
        <v>1</v>
      </c>
      <c r="AO90" s="208">
        <f t="shared" si="0"/>
        <v>1</v>
      </c>
      <c r="AP90" s="208">
        <f t="shared" si="0"/>
        <v>1</v>
      </c>
      <c r="AQ90" s="208">
        <f t="shared" si="0"/>
        <v>1</v>
      </c>
      <c r="AR90" s="208">
        <f t="shared" si="0"/>
        <v>1</v>
      </c>
    </row>
    <row r="91" spans="1:44" s="66" customFormat="1" x14ac:dyDescent="0.2">
      <c r="A91" s="63"/>
      <c r="B91" s="133" t="s">
        <v>137</v>
      </c>
      <c r="C91" s="134" t="s">
        <v>93</v>
      </c>
      <c r="D91" s="135">
        <f>-D133</f>
        <v>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0</v>
      </c>
      <c r="F104" s="156">
        <f t="shared" ref="F104:AR104" si="8">SUM(F101:F103)</f>
        <v>0</v>
      </c>
      <c r="G104" s="156">
        <f t="shared" si="8"/>
        <v>0</v>
      </c>
      <c r="H104" s="156">
        <f t="shared" si="8"/>
        <v>0</v>
      </c>
      <c r="I104" s="156">
        <f t="shared" si="8"/>
        <v>0</v>
      </c>
      <c r="J104" s="156">
        <f t="shared" si="8"/>
        <v>0</v>
      </c>
      <c r="K104" s="156">
        <f t="shared" si="8"/>
        <v>0</v>
      </c>
      <c r="L104" s="156">
        <f t="shared" si="8"/>
        <v>0</v>
      </c>
      <c r="M104" s="156">
        <f t="shared" si="8"/>
        <v>0</v>
      </c>
      <c r="N104" s="156">
        <f t="shared" si="8"/>
        <v>0</v>
      </c>
      <c r="O104" s="156">
        <f t="shared" si="8"/>
        <v>0</v>
      </c>
      <c r="P104" s="156">
        <f t="shared" si="8"/>
        <v>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0</v>
      </c>
      <c r="F106" s="174">
        <f t="shared" si="9"/>
        <v>0</v>
      </c>
      <c r="G106" s="174">
        <f t="shared" si="9"/>
        <v>0</v>
      </c>
      <c r="H106" s="174">
        <f t="shared" si="9"/>
        <v>0</v>
      </c>
      <c r="I106" s="174">
        <f t="shared" si="9"/>
        <v>0</v>
      </c>
      <c r="J106" s="174">
        <f t="shared" si="9"/>
        <v>0</v>
      </c>
      <c r="K106" s="174">
        <f t="shared" si="9"/>
        <v>0</v>
      </c>
      <c r="L106" s="174">
        <f t="shared" si="9"/>
        <v>0</v>
      </c>
      <c r="M106" s="174">
        <f t="shared" si="9"/>
        <v>0</v>
      </c>
      <c r="N106" s="174">
        <f t="shared" si="9"/>
        <v>0</v>
      </c>
      <c r="O106" s="174">
        <f t="shared" si="9"/>
        <v>0</v>
      </c>
      <c r="P106" s="174">
        <f t="shared" si="9"/>
        <v>0</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0</v>
      </c>
      <c r="F117" s="143">
        <f t="shared" ref="F117:AR117" si="19">SUM(F106:F107)</f>
        <v>0</v>
      </c>
      <c r="G117" s="143">
        <f t="shared" si="19"/>
        <v>0</v>
      </c>
      <c r="H117" s="143">
        <f t="shared" si="19"/>
        <v>0</v>
      </c>
      <c r="I117" s="143">
        <f t="shared" si="19"/>
        <v>0</v>
      </c>
      <c r="J117" s="143">
        <f t="shared" si="19"/>
        <v>0</v>
      </c>
      <c r="K117" s="143">
        <f t="shared" si="19"/>
        <v>0</v>
      </c>
      <c r="L117" s="143">
        <f t="shared" si="19"/>
        <v>0</v>
      </c>
      <c r="M117" s="143">
        <f t="shared" si="19"/>
        <v>0</v>
      </c>
      <c r="N117" s="143">
        <f t="shared" si="19"/>
        <v>0</v>
      </c>
      <c r="O117" s="143">
        <f t="shared" si="19"/>
        <v>0</v>
      </c>
      <c r="P117" s="143">
        <f t="shared" si="19"/>
        <v>0</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0</v>
      </c>
      <c r="F118" s="151">
        <f t="shared" ref="F118:AR118" si="20">SUM(F116:F117)</f>
        <v>0</v>
      </c>
      <c r="G118" s="151">
        <f t="shared" si="20"/>
        <v>0</v>
      </c>
      <c r="H118" s="151">
        <f t="shared" si="20"/>
        <v>0</v>
      </c>
      <c r="I118" s="151">
        <f t="shared" si="20"/>
        <v>0</v>
      </c>
      <c r="J118" s="151">
        <f t="shared" si="20"/>
        <v>0</v>
      </c>
      <c r="K118" s="151">
        <f t="shared" si="20"/>
        <v>0</v>
      </c>
      <c r="L118" s="151">
        <f t="shared" si="20"/>
        <v>0</v>
      </c>
      <c r="M118" s="151">
        <f t="shared" si="20"/>
        <v>0</v>
      </c>
      <c r="N118" s="151">
        <f t="shared" si="20"/>
        <v>0</v>
      </c>
      <c r="O118" s="151">
        <f t="shared" si="20"/>
        <v>0</v>
      </c>
      <c r="P118" s="151">
        <f t="shared" si="20"/>
        <v>0</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0</v>
      </c>
      <c r="F120" s="160">
        <f t="shared" si="21"/>
        <v>0</v>
      </c>
      <c r="G120" s="160">
        <f t="shared" si="21"/>
        <v>0</v>
      </c>
      <c r="H120" s="160">
        <f t="shared" si="21"/>
        <v>0</v>
      </c>
      <c r="I120" s="160">
        <f t="shared" si="21"/>
        <v>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0</v>
      </c>
      <c r="F121" s="143">
        <f t="shared" si="22"/>
        <v>0</v>
      </c>
      <c r="G121" s="143">
        <f t="shared" si="22"/>
        <v>0</v>
      </c>
      <c r="H121" s="143">
        <f t="shared" si="22"/>
        <v>0</v>
      </c>
      <c r="I121" s="143">
        <f t="shared" si="22"/>
        <v>0</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0</v>
      </c>
      <c r="F122" s="151">
        <f t="shared" si="23"/>
        <v>0</v>
      </c>
      <c r="G122" s="151">
        <f t="shared" si="23"/>
        <v>0</v>
      </c>
      <c r="H122" s="151">
        <f t="shared" si="23"/>
        <v>0</v>
      </c>
      <c r="I122" s="151">
        <f t="shared" si="23"/>
        <v>0</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0</v>
      </c>
      <c r="F123" s="154">
        <f t="shared" si="24"/>
        <v>0</v>
      </c>
      <c r="G123" s="154">
        <f t="shared" si="24"/>
        <v>0</v>
      </c>
      <c r="H123" s="154">
        <f t="shared" si="24"/>
        <v>0</v>
      </c>
      <c r="I123" s="154">
        <f t="shared" si="24"/>
        <v>0</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0</v>
      </c>
      <c r="F125" s="160">
        <f t="shared" ref="F125:AR125" si="25">F118+F120+F121</f>
        <v>0</v>
      </c>
      <c r="G125" s="160">
        <f t="shared" si="25"/>
        <v>0</v>
      </c>
      <c r="H125" s="160">
        <f t="shared" si="25"/>
        <v>0</v>
      </c>
      <c r="I125" s="160">
        <f t="shared" si="25"/>
        <v>0</v>
      </c>
      <c r="J125" s="160">
        <f t="shared" si="25"/>
        <v>0</v>
      </c>
      <c r="K125" s="160">
        <f t="shared" si="25"/>
        <v>0</v>
      </c>
      <c r="L125" s="160">
        <f t="shared" si="25"/>
        <v>0</v>
      </c>
      <c r="M125" s="160">
        <f t="shared" si="25"/>
        <v>0</v>
      </c>
      <c r="N125" s="160">
        <f t="shared" si="25"/>
        <v>0</v>
      </c>
      <c r="O125" s="160">
        <f t="shared" si="25"/>
        <v>0</v>
      </c>
      <c r="P125" s="160">
        <f t="shared" si="25"/>
        <v>0</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0</v>
      </c>
      <c r="F126" s="143">
        <f t="shared" si="26"/>
        <v>0</v>
      </c>
      <c r="G126" s="143">
        <f t="shared" si="26"/>
        <v>0</v>
      </c>
      <c r="H126" s="143">
        <f t="shared" si="26"/>
        <v>0</v>
      </c>
      <c r="I126" s="143">
        <f t="shared" si="26"/>
        <v>0</v>
      </c>
      <c r="J126" s="143">
        <f t="shared" si="26"/>
        <v>0</v>
      </c>
      <c r="K126" s="143">
        <f t="shared" si="26"/>
        <v>0</v>
      </c>
      <c r="L126" s="143">
        <f t="shared" si="26"/>
        <v>0</v>
      </c>
      <c r="M126" s="143">
        <f t="shared" si="26"/>
        <v>0</v>
      </c>
      <c r="N126" s="143">
        <f t="shared" si="26"/>
        <v>0</v>
      </c>
      <c r="O126" s="143">
        <f t="shared" si="26"/>
        <v>0</v>
      </c>
      <c r="P126" s="143">
        <f t="shared" si="26"/>
        <v>0</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0</v>
      </c>
      <c r="F128" s="160">
        <f t="shared" ref="F128:AR128" si="27">F118+F123+F126</f>
        <v>0</v>
      </c>
      <c r="G128" s="160">
        <f t="shared" si="27"/>
        <v>0</v>
      </c>
      <c r="H128" s="160">
        <f t="shared" si="27"/>
        <v>0</v>
      </c>
      <c r="I128" s="160">
        <f t="shared" si="27"/>
        <v>0</v>
      </c>
      <c r="J128" s="160">
        <f t="shared" si="27"/>
        <v>0</v>
      </c>
      <c r="K128" s="160">
        <f t="shared" si="27"/>
        <v>0</v>
      </c>
      <c r="L128" s="160">
        <f t="shared" si="27"/>
        <v>0</v>
      </c>
      <c r="M128" s="160">
        <f t="shared" si="27"/>
        <v>0</v>
      </c>
      <c r="N128" s="160">
        <f t="shared" si="27"/>
        <v>0</v>
      </c>
      <c r="O128" s="160">
        <f t="shared" si="27"/>
        <v>0</v>
      </c>
      <c r="P128" s="160">
        <f t="shared" si="27"/>
        <v>0</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0</v>
      </c>
      <c r="F129" s="143">
        <f t="shared" ref="F129:AR129" si="28">IF(F89&gt;$C$81,0,F104)</f>
        <v>0</v>
      </c>
      <c r="G129" s="143">
        <f t="shared" si="28"/>
        <v>0</v>
      </c>
      <c r="H129" s="143">
        <f t="shared" si="28"/>
        <v>0</v>
      </c>
      <c r="I129" s="143">
        <f t="shared" si="28"/>
        <v>0</v>
      </c>
      <c r="J129" s="143">
        <f t="shared" si="28"/>
        <v>0</v>
      </c>
      <c r="K129" s="143">
        <f t="shared" si="28"/>
        <v>0</v>
      </c>
      <c r="L129" s="143">
        <f t="shared" si="28"/>
        <v>0</v>
      </c>
      <c r="M129" s="143">
        <f t="shared" si="28"/>
        <v>0</v>
      </c>
      <c r="N129" s="143">
        <f t="shared" si="28"/>
        <v>0</v>
      </c>
      <c r="O129" s="143">
        <f t="shared" si="28"/>
        <v>0</v>
      </c>
      <c r="P129" s="143">
        <f t="shared" si="28"/>
        <v>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0</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0</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0</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C03F"/>
    <pageSetUpPr fitToPage="1"/>
  </sheetPr>
  <dimension ref="A1:AS141"/>
  <sheetViews>
    <sheetView showGridLines="0" zoomScale="85" zoomScaleNormal="85" workbookViewId="0">
      <selection activeCell="B4" sqref="B4"/>
    </sheetView>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189</v>
      </c>
      <c r="B2" s="81"/>
      <c r="C2" s="82"/>
      <c r="D2" s="82"/>
      <c r="E2" s="81"/>
      <c r="F2" s="81"/>
      <c r="G2" s="81"/>
      <c r="H2" s="81"/>
      <c r="I2" s="81"/>
      <c r="J2" s="81"/>
      <c r="K2" s="81"/>
      <c r="L2" s="81"/>
      <c r="M2" s="81"/>
      <c r="N2" s="81"/>
      <c r="O2" s="81"/>
      <c r="P2" s="81"/>
      <c r="Q2" s="81"/>
      <c r="R2" s="81"/>
      <c r="S2" s="81"/>
      <c r="T2" s="81"/>
      <c r="U2" s="81"/>
      <c r="V2" s="81"/>
      <c r="W2" s="81"/>
      <c r="X2" s="81"/>
      <c r="Y2" s="81"/>
      <c r="Z2" s="83"/>
    </row>
    <row r="3" spans="1:26" x14ac:dyDescent="0.2">
      <c r="B3" s="61" t="s">
        <v>233</v>
      </c>
    </row>
    <row r="4" spans="1:26" x14ac:dyDescent="0.2">
      <c r="B4" s="84" t="s">
        <v>0</v>
      </c>
      <c r="C4" s="85" t="s">
        <v>1</v>
      </c>
      <c r="D4" s="86" t="s">
        <v>65</v>
      </c>
    </row>
    <row r="5" spans="1:26" ht="15.75" x14ac:dyDescent="0.25">
      <c r="B5" s="116" t="s">
        <v>2</v>
      </c>
      <c r="C5" s="87">
        <v>8</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c r="D14" s="95" t="s">
        <v>73</v>
      </c>
      <c r="E14" s="63"/>
      <c r="F14" s="63"/>
    </row>
    <row r="15" spans="1:26" x14ac:dyDescent="0.2">
      <c r="A15" s="66"/>
      <c r="B15" s="112" t="s">
        <v>11</v>
      </c>
      <c r="C15" s="94">
        <v>2850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c r="D18" s="128" t="s">
        <v>75</v>
      </c>
      <c r="E18" s="67"/>
      <c r="F18" s="63"/>
    </row>
    <row r="19" spans="1:6" ht="5.25" customHeight="1" x14ac:dyDescent="0.2">
      <c r="A19" s="66"/>
      <c r="B19" s="130"/>
      <c r="C19" s="132"/>
      <c r="D19" s="131"/>
      <c r="E19" s="67"/>
      <c r="F19" s="63"/>
    </row>
    <row r="20" spans="1:6" ht="12" customHeight="1" x14ac:dyDescent="0.2">
      <c r="A20" s="66"/>
      <c r="B20" s="111" t="s">
        <v>15</v>
      </c>
      <c r="C20" s="129"/>
      <c r="D20" s="93"/>
      <c r="E20" s="67"/>
      <c r="F20" s="63"/>
    </row>
    <row r="21" spans="1:6" ht="12.75" customHeight="1" x14ac:dyDescent="0.2">
      <c r="A21" s="66"/>
      <c r="B21" s="112" t="s">
        <v>16</v>
      </c>
      <c r="C21" s="96"/>
      <c r="D21" s="95"/>
      <c r="E21" s="67"/>
      <c r="F21" s="63"/>
    </row>
    <row r="22" spans="1:6" ht="12.75" customHeight="1" x14ac:dyDescent="0.2">
      <c r="A22" s="66"/>
      <c r="B22" s="112" t="s">
        <v>17</v>
      </c>
      <c r="C22" s="96"/>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c r="D62" s="93"/>
      <c r="G62" s="68"/>
    </row>
    <row r="63" spans="1:7" x14ac:dyDescent="0.2">
      <c r="A63" s="66"/>
      <c r="B63" s="112" t="s">
        <v>48</v>
      </c>
      <c r="C63" s="104"/>
      <c r="D63" s="95"/>
    </row>
    <row r="64" spans="1:7" x14ac:dyDescent="0.2">
      <c r="A64" s="66"/>
      <c r="B64" s="112" t="s">
        <v>49</v>
      </c>
      <c r="C64" s="105"/>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c r="D67" s="128"/>
    </row>
    <row r="68" spans="1:6" ht="5.25" customHeight="1" x14ac:dyDescent="0.2">
      <c r="A68" s="66"/>
      <c r="B68" s="141"/>
      <c r="C68" s="132"/>
      <c r="D68" s="131"/>
      <c r="E68" s="67"/>
      <c r="F68" s="63"/>
    </row>
    <row r="69" spans="1:6" ht="12" customHeight="1" x14ac:dyDescent="0.2">
      <c r="A69" s="66"/>
      <c r="B69" s="111" t="s">
        <v>52</v>
      </c>
      <c r="C69" s="203"/>
      <c r="D69" s="93"/>
    </row>
    <row r="70" spans="1:6" x14ac:dyDescent="0.2">
      <c r="A70" s="66"/>
      <c r="B70" s="112" t="s">
        <v>53</v>
      </c>
      <c r="C70" s="98"/>
      <c r="D70" s="95"/>
    </row>
    <row r="71" spans="1:6" x14ac:dyDescent="0.2">
      <c r="A71" s="66"/>
      <c r="B71" s="112" t="s">
        <v>54</v>
      </c>
      <c r="C71" s="107"/>
      <c r="D71" s="95"/>
    </row>
    <row r="72" spans="1:6" x14ac:dyDescent="0.2">
      <c r="A72" s="66"/>
      <c r="B72" s="112" t="s">
        <v>55</v>
      </c>
      <c r="C72" s="98"/>
      <c r="D72" s="95"/>
    </row>
    <row r="73" spans="1:6" x14ac:dyDescent="0.2">
      <c r="A73" s="66"/>
      <c r="B73" s="114" t="s">
        <v>56</v>
      </c>
      <c r="C73" s="108"/>
      <c r="D73" s="95"/>
    </row>
    <row r="74" spans="1:6" x14ac:dyDescent="0.2">
      <c r="A74" s="66"/>
      <c r="B74" s="195" t="s">
        <v>57</v>
      </c>
      <c r="C74" s="204"/>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c r="D79" s="95" t="s">
        <v>94</v>
      </c>
    </row>
    <row r="80" spans="1:6" x14ac:dyDescent="0.2">
      <c r="A80" s="66"/>
      <c r="B80" s="114" t="s">
        <v>62</v>
      </c>
      <c r="C80" s="94"/>
      <c r="D80" s="95" t="s">
        <v>94</v>
      </c>
    </row>
    <row r="81" spans="1:44" x14ac:dyDescent="0.2">
      <c r="A81" s="66"/>
      <c r="B81" s="113" t="s">
        <v>63</v>
      </c>
      <c r="C81" s="94"/>
      <c r="D81" s="95" t="s">
        <v>94</v>
      </c>
    </row>
    <row r="82" spans="1:44" ht="7.5" customHeight="1" x14ac:dyDescent="0.2">
      <c r="A82" s="66"/>
      <c r="E82" s="63"/>
      <c r="F82" s="66"/>
    </row>
    <row r="83" spans="1:44" x14ac:dyDescent="0.2">
      <c r="A83" s="66"/>
      <c r="B83" s="84" t="s">
        <v>133</v>
      </c>
      <c r="C83" s="85"/>
      <c r="D83" s="86" t="s">
        <v>65</v>
      </c>
      <c r="E83" s="66"/>
      <c r="F83" s="66"/>
    </row>
    <row r="84" spans="1:44" x14ac:dyDescent="0.2">
      <c r="A84" s="66"/>
      <c r="B84" s="111" t="s">
        <v>2</v>
      </c>
      <c r="C84" s="110"/>
      <c r="D84" s="93" t="s">
        <v>66</v>
      </c>
      <c r="F84" s="69"/>
    </row>
    <row r="85" spans="1:44" x14ac:dyDescent="0.2">
      <c r="A85" s="66"/>
      <c r="B85" s="112" t="s">
        <v>3</v>
      </c>
      <c r="C85" s="109"/>
      <c r="D85" s="95" t="s">
        <v>67</v>
      </c>
      <c r="F85" s="66"/>
    </row>
    <row r="86" spans="1:44" x14ac:dyDescent="0.2">
      <c r="A86" s="66"/>
      <c r="B86" s="113" t="s">
        <v>4</v>
      </c>
      <c r="C86" s="109"/>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v>
      </c>
      <c r="G90" s="208">
        <f t="shared" si="0"/>
        <v>1</v>
      </c>
      <c r="H90" s="208">
        <f t="shared" si="0"/>
        <v>1</v>
      </c>
      <c r="I90" s="208">
        <f t="shared" si="0"/>
        <v>1</v>
      </c>
      <c r="J90" s="208">
        <f t="shared" si="0"/>
        <v>1</v>
      </c>
      <c r="K90" s="208">
        <f t="shared" si="0"/>
        <v>1</v>
      </c>
      <c r="L90" s="208">
        <f t="shared" si="0"/>
        <v>1</v>
      </c>
      <c r="M90" s="208">
        <f t="shared" si="0"/>
        <v>1</v>
      </c>
      <c r="N90" s="208">
        <f t="shared" si="0"/>
        <v>1</v>
      </c>
      <c r="O90" s="208">
        <f t="shared" si="0"/>
        <v>1</v>
      </c>
      <c r="P90" s="208">
        <f t="shared" si="0"/>
        <v>1</v>
      </c>
      <c r="Q90" s="208">
        <f t="shared" si="0"/>
        <v>1</v>
      </c>
      <c r="R90" s="208">
        <f t="shared" si="0"/>
        <v>1</v>
      </c>
      <c r="S90" s="208">
        <f t="shared" si="0"/>
        <v>1</v>
      </c>
      <c r="T90" s="208">
        <f t="shared" si="0"/>
        <v>1</v>
      </c>
      <c r="U90" s="208">
        <f t="shared" si="0"/>
        <v>1</v>
      </c>
      <c r="V90" s="208">
        <f t="shared" si="0"/>
        <v>1</v>
      </c>
      <c r="W90" s="208">
        <f t="shared" si="0"/>
        <v>1</v>
      </c>
      <c r="X90" s="208">
        <f t="shared" si="0"/>
        <v>1</v>
      </c>
      <c r="Y90" s="208">
        <f t="shared" si="0"/>
        <v>1</v>
      </c>
      <c r="Z90" s="208">
        <f t="shared" si="0"/>
        <v>1</v>
      </c>
      <c r="AA90" s="208">
        <f t="shared" si="0"/>
        <v>1</v>
      </c>
      <c r="AB90" s="208">
        <f t="shared" si="0"/>
        <v>1</v>
      </c>
      <c r="AC90" s="208">
        <f t="shared" si="0"/>
        <v>1</v>
      </c>
      <c r="AD90" s="208">
        <f t="shared" si="0"/>
        <v>1</v>
      </c>
      <c r="AE90" s="208">
        <f t="shared" si="0"/>
        <v>1</v>
      </c>
      <c r="AF90" s="208">
        <f t="shared" si="0"/>
        <v>1</v>
      </c>
      <c r="AG90" s="208">
        <f t="shared" si="0"/>
        <v>1</v>
      </c>
      <c r="AH90" s="208">
        <f t="shared" si="0"/>
        <v>1</v>
      </c>
      <c r="AI90" s="208">
        <f t="shared" si="0"/>
        <v>1</v>
      </c>
      <c r="AJ90" s="208">
        <f t="shared" si="0"/>
        <v>1</v>
      </c>
      <c r="AK90" s="208">
        <f t="shared" si="0"/>
        <v>1</v>
      </c>
      <c r="AL90" s="208">
        <f t="shared" si="0"/>
        <v>1</v>
      </c>
      <c r="AM90" s="208">
        <f t="shared" si="0"/>
        <v>1</v>
      </c>
      <c r="AN90" s="208">
        <f t="shared" si="0"/>
        <v>1</v>
      </c>
      <c r="AO90" s="208">
        <f t="shared" si="0"/>
        <v>1</v>
      </c>
      <c r="AP90" s="208">
        <f t="shared" si="0"/>
        <v>1</v>
      </c>
      <c r="AQ90" s="208">
        <f t="shared" si="0"/>
        <v>1</v>
      </c>
      <c r="AR90" s="208">
        <f t="shared" si="0"/>
        <v>1</v>
      </c>
    </row>
    <row r="91" spans="1:44" s="66" customFormat="1" x14ac:dyDescent="0.2">
      <c r="A91" s="63"/>
      <c r="B91" s="133" t="s">
        <v>137</v>
      </c>
      <c r="C91" s="134" t="s">
        <v>93</v>
      </c>
      <c r="D91" s="135">
        <f>-D133</f>
        <v>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0</v>
      </c>
      <c r="F104" s="156">
        <f t="shared" ref="F104:AR104" si="8">SUM(F101:F103)</f>
        <v>0</v>
      </c>
      <c r="G104" s="156">
        <f t="shared" si="8"/>
        <v>0</v>
      </c>
      <c r="H104" s="156">
        <f t="shared" si="8"/>
        <v>0</v>
      </c>
      <c r="I104" s="156">
        <f t="shared" si="8"/>
        <v>0</v>
      </c>
      <c r="J104" s="156">
        <f t="shared" si="8"/>
        <v>0</v>
      </c>
      <c r="K104" s="156">
        <f t="shared" si="8"/>
        <v>0</v>
      </c>
      <c r="L104" s="156">
        <f t="shared" si="8"/>
        <v>0</v>
      </c>
      <c r="M104" s="156">
        <f t="shared" si="8"/>
        <v>0</v>
      </c>
      <c r="N104" s="156">
        <f t="shared" si="8"/>
        <v>0</v>
      </c>
      <c r="O104" s="156">
        <f t="shared" si="8"/>
        <v>0</v>
      </c>
      <c r="P104" s="156">
        <f t="shared" si="8"/>
        <v>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0</v>
      </c>
      <c r="F106" s="174">
        <f t="shared" si="9"/>
        <v>0</v>
      </c>
      <c r="G106" s="174">
        <f t="shared" si="9"/>
        <v>0</v>
      </c>
      <c r="H106" s="174">
        <f t="shared" si="9"/>
        <v>0</v>
      </c>
      <c r="I106" s="174">
        <f t="shared" si="9"/>
        <v>0</v>
      </c>
      <c r="J106" s="174">
        <f t="shared" si="9"/>
        <v>0</v>
      </c>
      <c r="K106" s="174">
        <f t="shared" si="9"/>
        <v>0</v>
      </c>
      <c r="L106" s="174">
        <f t="shared" si="9"/>
        <v>0</v>
      </c>
      <c r="M106" s="174">
        <f t="shared" si="9"/>
        <v>0</v>
      </c>
      <c r="N106" s="174">
        <f t="shared" si="9"/>
        <v>0</v>
      </c>
      <c r="O106" s="174">
        <f t="shared" si="9"/>
        <v>0</v>
      </c>
      <c r="P106" s="174">
        <f t="shared" si="9"/>
        <v>0</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0</v>
      </c>
      <c r="F117" s="143">
        <f t="shared" ref="F117:AR117" si="19">SUM(F106:F107)</f>
        <v>0</v>
      </c>
      <c r="G117" s="143">
        <f t="shared" si="19"/>
        <v>0</v>
      </c>
      <c r="H117" s="143">
        <f t="shared" si="19"/>
        <v>0</v>
      </c>
      <c r="I117" s="143">
        <f t="shared" si="19"/>
        <v>0</v>
      </c>
      <c r="J117" s="143">
        <f t="shared" si="19"/>
        <v>0</v>
      </c>
      <c r="K117" s="143">
        <f t="shared" si="19"/>
        <v>0</v>
      </c>
      <c r="L117" s="143">
        <f t="shared" si="19"/>
        <v>0</v>
      </c>
      <c r="M117" s="143">
        <f t="shared" si="19"/>
        <v>0</v>
      </c>
      <c r="N117" s="143">
        <f t="shared" si="19"/>
        <v>0</v>
      </c>
      <c r="O117" s="143">
        <f t="shared" si="19"/>
        <v>0</v>
      </c>
      <c r="P117" s="143">
        <f t="shared" si="19"/>
        <v>0</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0</v>
      </c>
      <c r="F118" s="151">
        <f t="shared" ref="F118:AR118" si="20">SUM(F116:F117)</f>
        <v>0</v>
      </c>
      <c r="G118" s="151">
        <f t="shared" si="20"/>
        <v>0</v>
      </c>
      <c r="H118" s="151">
        <f t="shared" si="20"/>
        <v>0</v>
      </c>
      <c r="I118" s="151">
        <f t="shared" si="20"/>
        <v>0</v>
      </c>
      <c r="J118" s="151">
        <f t="shared" si="20"/>
        <v>0</v>
      </c>
      <c r="K118" s="151">
        <f t="shared" si="20"/>
        <v>0</v>
      </c>
      <c r="L118" s="151">
        <f t="shared" si="20"/>
        <v>0</v>
      </c>
      <c r="M118" s="151">
        <f t="shared" si="20"/>
        <v>0</v>
      </c>
      <c r="N118" s="151">
        <f t="shared" si="20"/>
        <v>0</v>
      </c>
      <c r="O118" s="151">
        <f t="shared" si="20"/>
        <v>0</v>
      </c>
      <c r="P118" s="151">
        <f t="shared" si="20"/>
        <v>0</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0</v>
      </c>
      <c r="F120" s="160">
        <f t="shared" si="21"/>
        <v>0</v>
      </c>
      <c r="G120" s="160">
        <f t="shared" si="21"/>
        <v>0</v>
      </c>
      <c r="H120" s="160">
        <f t="shared" si="21"/>
        <v>0</v>
      </c>
      <c r="I120" s="160">
        <f t="shared" si="21"/>
        <v>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0</v>
      </c>
      <c r="F121" s="143">
        <f t="shared" si="22"/>
        <v>0</v>
      </c>
      <c r="G121" s="143">
        <f t="shared" si="22"/>
        <v>0</v>
      </c>
      <c r="H121" s="143">
        <f t="shared" si="22"/>
        <v>0</v>
      </c>
      <c r="I121" s="143">
        <f t="shared" si="22"/>
        <v>0</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0</v>
      </c>
      <c r="F122" s="151">
        <f t="shared" si="23"/>
        <v>0</v>
      </c>
      <c r="G122" s="151">
        <f t="shared" si="23"/>
        <v>0</v>
      </c>
      <c r="H122" s="151">
        <f t="shared" si="23"/>
        <v>0</v>
      </c>
      <c r="I122" s="151">
        <f t="shared" si="23"/>
        <v>0</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0</v>
      </c>
      <c r="F123" s="154">
        <f t="shared" si="24"/>
        <v>0</v>
      </c>
      <c r="G123" s="154">
        <f t="shared" si="24"/>
        <v>0</v>
      </c>
      <c r="H123" s="154">
        <f t="shared" si="24"/>
        <v>0</v>
      </c>
      <c r="I123" s="154">
        <f t="shared" si="24"/>
        <v>0</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0</v>
      </c>
      <c r="F125" s="160">
        <f t="shared" ref="F125:AR125" si="25">F118+F120+F121</f>
        <v>0</v>
      </c>
      <c r="G125" s="160">
        <f t="shared" si="25"/>
        <v>0</v>
      </c>
      <c r="H125" s="160">
        <f t="shared" si="25"/>
        <v>0</v>
      </c>
      <c r="I125" s="160">
        <f t="shared" si="25"/>
        <v>0</v>
      </c>
      <c r="J125" s="160">
        <f t="shared" si="25"/>
        <v>0</v>
      </c>
      <c r="K125" s="160">
        <f t="shared" si="25"/>
        <v>0</v>
      </c>
      <c r="L125" s="160">
        <f t="shared" si="25"/>
        <v>0</v>
      </c>
      <c r="M125" s="160">
        <f t="shared" si="25"/>
        <v>0</v>
      </c>
      <c r="N125" s="160">
        <f t="shared" si="25"/>
        <v>0</v>
      </c>
      <c r="O125" s="160">
        <f t="shared" si="25"/>
        <v>0</v>
      </c>
      <c r="P125" s="160">
        <f t="shared" si="25"/>
        <v>0</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0</v>
      </c>
      <c r="F126" s="143">
        <f t="shared" si="26"/>
        <v>0</v>
      </c>
      <c r="G126" s="143">
        <f t="shared" si="26"/>
        <v>0</v>
      </c>
      <c r="H126" s="143">
        <f t="shared" si="26"/>
        <v>0</v>
      </c>
      <c r="I126" s="143">
        <f t="shared" si="26"/>
        <v>0</v>
      </c>
      <c r="J126" s="143">
        <f t="shared" si="26"/>
        <v>0</v>
      </c>
      <c r="K126" s="143">
        <f t="shared" si="26"/>
        <v>0</v>
      </c>
      <c r="L126" s="143">
        <f t="shared" si="26"/>
        <v>0</v>
      </c>
      <c r="M126" s="143">
        <f t="shared" si="26"/>
        <v>0</v>
      </c>
      <c r="N126" s="143">
        <f t="shared" si="26"/>
        <v>0</v>
      </c>
      <c r="O126" s="143">
        <f t="shared" si="26"/>
        <v>0</v>
      </c>
      <c r="P126" s="143">
        <f t="shared" si="26"/>
        <v>0</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0</v>
      </c>
      <c r="F128" s="160">
        <f t="shared" ref="F128:AR128" si="27">F118+F123+F126</f>
        <v>0</v>
      </c>
      <c r="G128" s="160">
        <f t="shared" si="27"/>
        <v>0</v>
      </c>
      <c r="H128" s="160">
        <f t="shared" si="27"/>
        <v>0</v>
      </c>
      <c r="I128" s="160">
        <f t="shared" si="27"/>
        <v>0</v>
      </c>
      <c r="J128" s="160">
        <f t="shared" si="27"/>
        <v>0</v>
      </c>
      <c r="K128" s="160">
        <f t="shared" si="27"/>
        <v>0</v>
      </c>
      <c r="L128" s="160">
        <f t="shared" si="27"/>
        <v>0</v>
      </c>
      <c r="M128" s="160">
        <f t="shared" si="27"/>
        <v>0</v>
      </c>
      <c r="N128" s="160">
        <f t="shared" si="27"/>
        <v>0</v>
      </c>
      <c r="O128" s="160">
        <f t="shared" si="27"/>
        <v>0</v>
      </c>
      <c r="P128" s="160">
        <f t="shared" si="27"/>
        <v>0</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0</v>
      </c>
      <c r="F129" s="143">
        <f t="shared" ref="F129:AR129" si="28">IF(F89&gt;$C$81,0,F104)</f>
        <v>0</v>
      </c>
      <c r="G129" s="143">
        <f t="shared" si="28"/>
        <v>0</v>
      </c>
      <c r="H129" s="143">
        <f t="shared" si="28"/>
        <v>0</v>
      </c>
      <c r="I129" s="143">
        <f t="shared" si="28"/>
        <v>0</v>
      </c>
      <c r="J129" s="143">
        <f t="shared" si="28"/>
        <v>0</v>
      </c>
      <c r="K129" s="143">
        <f t="shared" si="28"/>
        <v>0</v>
      </c>
      <c r="L129" s="143">
        <f t="shared" si="28"/>
        <v>0</v>
      </c>
      <c r="M129" s="143">
        <f t="shared" si="28"/>
        <v>0</v>
      </c>
      <c r="N129" s="143">
        <f t="shared" si="28"/>
        <v>0</v>
      </c>
      <c r="O129" s="143">
        <f t="shared" si="28"/>
        <v>0</v>
      </c>
      <c r="P129" s="143">
        <f t="shared" si="28"/>
        <v>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0</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0</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0</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C03F"/>
    <pageSetUpPr fitToPage="1"/>
  </sheetPr>
  <dimension ref="A1:AS141"/>
  <sheetViews>
    <sheetView showGridLines="0" tabSelected="1" zoomScale="85" zoomScaleNormal="85" workbookViewId="0">
      <selection activeCell="B4" sqref="B4"/>
    </sheetView>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190</v>
      </c>
      <c r="B2" s="81"/>
      <c r="C2" s="82"/>
      <c r="D2" s="82"/>
      <c r="E2" s="81"/>
      <c r="F2" s="81"/>
      <c r="G2" s="81"/>
      <c r="H2" s="81"/>
      <c r="I2" s="81"/>
      <c r="J2" s="81"/>
      <c r="K2" s="81"/>
      <c r="L2" s="81"/>
      <c r="M2" s="81"/>
      <c r="N2" s="81"/>
      <c r="O2" s="81"/>
      <c r="P2" s="81"/>
      <c r="Q2" s="81"/>
      <c r="R2" s="81"/>
      <c r="S2" s="81"/>
      <c r="T2" s="81"/>
      <c r="U2" s="81"/>
      <c r="V2" s="81"/>
      <c r="W2" s="81"/>
      <c r="X2" s="81"/>
      <c r="Y2" s="81"/>
      <c r="Z2" s="83"/>
    </row>
    <row r="3" spans="1:26" x14ac:dyDescent="0.2">
      <c r="B3" s="61" t="s">
        <v>233</v>
      </c>
    </row>
    <row r="4" spans="1:26" x14ac:dyDescent="0.2">
      <c r="B4" s="84" t="s">
        <v>0</v>
      </c>
      <c r="C4" s="85" t="s">
        <v>1</v>
      </c>
      <c r="D4" s="86" t="s">
        <v>65</v>
      </c>
    </row>
    <row r="5" spans="1:26" ht="15.75" x14ac:dyDescent="0.25">
      <c r="B5" s="116" t="s">
        <v>2</v>
      </c>
      <c r="C5" s="87">
        <f>IF(AND(C12&gt;0,C11=0),C84+C76,"-")</f>
        <v>9.0029319626595186</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15000</v>
      </c>
      <c r="D10" s="93" t="s">
        <v>69</v>
      </c>
      <c r="E10" s="63"/>
      <c r="F10" s="63"/>
    </row>
    <row r="11" spans="1:26" x14ac:dyDescent="0.2">
      <c r="A11" s="66"/>
      <c r="B11" s="112" t="s">
        <v>7</v>
      </c>
      <c r="C11" s="94"/>
      <c r="D11" s="95" t="s">
        <v>70</v>
      </c>
      <c r="E11" s="63"/>
      <c r="F11" s="63"/>
    </row>
    <row r="12" spans="1:26" x14ac:dyDescent="0.2">
      <c r="A12" s="66"/>
      <c r="B12" s="112" t="s">
        <v>8</v>
      </c>
      <c r="C12" s="94">
        <v>15000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2450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1350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20.25</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15.3</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229.5</v>
      </c>
      <c r="D40" s="95" t="s">
        <v>83</v>
      </c>
      <c r="E40" s="63"/>
      <c r="F40" s="63"/>
    </row>
    <row r="41" spans="1:6" x14ac:dyDescent="0.2">
      <c r="A41" s="66"/>
      <c r="B41" s="112" t="s">
        <v>27</v>
      </c>
      <c r="C41" s="94">
        <v>1.4800000000000001E-2</v>
      </c>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v>600</v>
      </c>
      <c r="D65" s="95" t="s">
        <v>79</v>
      </c>
    </row>
    <row r="66" spans="1:6" x14ac:dyDescent="0.2">
      <c r="A66" s="66"/>
      <c r="B66" s="112" t="s">
        <v>50</v>
      </c>
      <c r="C66" s="106">
        <v>0.85</v>
      </c>
      <c r="D66" s="95"/>
    </row>
    <row r="67" spans="1:6" x14ac:dyDescent="0.2">
      <c r="A67" s="66"/>
      <c r="B67" s="126" t="s">
        <v>51</v>
      </c>
      <c r="C67" s="202">
        <f>IF(C65=0,C66,MIN(C66,C65/C31))</f>
        <v>0.44444444444444442</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0.28999999999999998</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8.7129319626595194</v>
      </c>
      <c r="D84" s="93" t="s">
        <v>66</v>
      </c>
      <c r="F84" s="69"/>
    </row>
    <row r="85" spans="1:44" x14ac:dyDescent="0.2">
      <c r="A85" s="66"/>
      <c r="B85" s="112" t="s">
        <v>3</v>
      </c>
      <c r="C85" s="109">
        <f>(D139-D131)/D132</f>
        <v>24.202588785165336</v>
      </c>
      <c r="D85" s="95" t="s">
        <v>67</v>
      </c>
      <c r="F85" s="66"/>
    </row>
    <row r="86" spans="1:44" x14ac:dyDescent="0.2">
      <c r="A86" s="66"/>
      <c r="B86" s="113" t="s">
        <v>4</v>
      </c>
      <c r="C86" s="109">
        <f>C85*100/1000*31.65</f>
        <v>76.601193505048272</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-20250000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36750000</v>
      </c>
      <c r="F93" s="147">
        <f t="shared" si="1"/>
        <v>36750000</v>
      </c>
      <c r="G93" s="147">
        <f t="shared" si="1"/>
        <v>36750000</v>
      </c>
      <c r="H93" s="147">
        <f t="shared" si="1"/>
        <v>36750000</v>
      </c>
      <c r="I93" s="147">
        <f t="shared" si="1"/>
        <v>36750000</v>
      </c>
      <c r="J93" s="147">
        <f t="shared" si="1"/>
        <v>36750000</v>
      </c>
      <c r="K93" s="147">
        <f t="shared" si="1"/>
        <v>36750000</v>
      </c>
      <c r="L93" s="147">
        <f t="shared" si="1"/>
        <v>36750000</v>
      </c>
      <c r="M93" s="147">
        <f t="shared" si="1"/>
        <v>36750000</v>
      </c>
      <c r="N93" s="147">
        <f t="shared" si="1"/>
        <v>36750000</v>
      </c>
      <c r="O93" s="147">
        <f t="shared" si="1"/>
        <v>36750000</v>
      </c>
      <c r="P93" s="147">
        <f t="shared" si="1"/>
        <v>36750000</v>
      </c>
      <c r="Q93" s="147">
        <f t="shared" si="1"/>
        <v>36750000</v>
      </c>
      <c r="R93" s="147">
        <f t="shared" si="1"/>
        <v>36750000</v>
      </c>
      <c r="S93" s="147">
        <f t="shared" si="1"/>
        <v>36750000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132300</v>
      </c>
      <c r="F101" s="154">
        <f t="shared" ref="F101:AR101" si="5">(F93-F94)/1000*3.6</f>
        <v>132300</v>
      </c>
      <c r="G101" s="154">
        <f t="shared" si="5"/>
        <v>132300</v>
      </c>
      <c r="H101" s="154">
        <f t="shared" si="5"/>
        <v>132300</v>
      </c>
      <c r="I101" s="154">
        <f t="shared" si="5"/>
        <v>132300</v>
      </c>
      <c r="J101" s="154">
        <f t="shared" si="5"/>
        <v>132300</v>
      </c>
      <c r="K101" s="154">
        <f t="shared" si="5"/>
        <v>132300</v>
      </c>
      <c r="L101" s="154">
        <f t="shared" si="5"/>
        <v>132300</v>
      </c>
      <c r="M101" s="154">
        <f t="shared" si="5"/>
        <v>132300</v>
      </c>
      <c r="N101" s="154">
        <f t="shared" si="5"/>
        <v>132300</v>
      </c>
      <c r="O101" s="154">
        <f t="shared" si="5"/>
        <v>132300</v>
      </c>
      <c r="P101" s="154">
        <f t="shared" si="5"/>
        <v>132300</v>
      </c>
      <c r="Q101" s="154">
        <f t="shared" si="5"/>
        <v>132300</v>
      </c>
      <c r="R101" s="154">
        <f t="shared" si="5"/>
        <v>132300</v>
      </c>
      <c r="S101" s="154">
        <f t="shared" si="5"/>
        <v>132300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132300</v>
      </c>
      <c r="F104" s="156">
        <f t="shared" ref="F104:AR104" si="8">SUM(F101:F103)</f>
        <v>132300</v>
      </c>
      <c r="G104" s="156">
        <f t="shared" si="8"/>
        <v>132300</v>
      </c>
      <c r="H104" s="156">
        <f t="shared" si="8"/>
        <v>132300</v>
      </c>
      <c r="I104" s="156">
        <f t="shared" si="8"/>
        <v>132300</v>
      </c>
      <c r="J104" s="156">
        <f t="shared" si="8"/>
        <v>132300</v>
      </c>
      <c r="K104" s="156">
        <f t="shared" si="8"/>
        <v>132300</v>
      </c>
      <c r="L104" s="156">
        <f t="shared" si="8"/>
        <v>132300</v>
      </c>
      <c r="M104" s="156">
        <f t="shared" si="8"/>
        <v>132300</v>
      </c>
      <c r="N104" s="156">
        <f t="shared" si="8"/>
        <v>132300</v>
      </c>
      <c r="O104" s="156">
        <f t="shared" si="8"/>
        <v>132300</v>
      </c>
      <c r="P104" s="156">
        <f t="shared" si="8"/>
        <v>132300</v>
      </c>
      <c r="Q104" s="156">
        <f t="shared" si="8"/>
        <v>132300</v>
      </c>
      <c r="R104" s="156">
        <f t="shared" si="8"/>
        <v>132300</v>
      </c>
      <c r="S104" s="156">
        <f t="shared" si="8"/>
        <v>132300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-773400</v>
      </c>
      <c r="F106" s="174">
        <f t="shared" si="9"/>
        <v>-788868</v>
      </c>
      <c r="G106" s="174">
        <f t="shared" si="9"/>
        <v>-804645.36</v>
      </c>
      <c r="H106" s="174">
        <f t="shared" si="9"/>
        <v>-820738.2672</v>
      </c>
      <c r="I106" s="174">
        <f t="shared" si="9"/>
        <v>-837153.03254399996</v>
      </c>
      <c r="J106" s="174">
        <f t="shared" si="9"/>
        <v>-853896.09319488006</v>
      </c>
      <c r="K106" s="174">
        <f t="shared" si="9"/>
        <v>-870974.01505877764</v>
      </c>
      <c r="L106" s="174">
        <f t="shared" si="9"/>
        <v>-888393.49535995303</v>
      </c>
      <c r="M106" s="174">
        <f t="shared" si="9"/>
        <v>-906161.3652671522</v>
      </c>
      <c r="N106" s="174">
        <f t="shared" si="9"/>
        <v>-924284.59257249522</v>
      </c>
      <c r="O106" s="174">
        <f t="shared" si="9"/>
        <v>-942770.28442394512</v>
      </c>
      <c r="P106" s="174">
        <f t="shared" si="9"/>
        <v>-961625.69011242385</v>
      </c>
      <c r="Q106" s="174">
        <f t="shared" si="9"/>
        <v>-980858.20391467249</v>
      </c>
      <c r="R106" s="174">
        <f t="shared" si="9"/>
        <v>-1000475.3679929659</v>
      </c>
      <c r="S106" s="174">
        <f t="shared" si="9"/>
        <v>-1020484.8753528253</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132300</v>
      </c>
      <c r="F112" s="154">
        <f t="shared" si="15"/>
        <v>132300</v>
      </c>
      <c r="G112" s="154">
        <f t="shared" si="15"/>
        <v>132300</v>
      </c>
      <c r="H112" s="154">
        <f t="shared" si="15"/>
        <v>132300</v>
      </c>
      <c r="I112" s="154">
        <f t="shared" si="15"/>
        <v>132300</v>
      </c>
      <c r="J112" s="154">
        <f t="shared" si="15"/>
        <v>132300</v>
      </c>
      <c r="K112" s="154">
        <f t="shared" si="15"/>
        <v>132300</v>
      </c>
      <c r="L112" s="154">
        <f t="shared" si="15"/>
        <v>132300</v>
      </c>
      <c r="M112" s="154">
        <f t="shared" si="15"/>
        <v>132300</v>
      </c>
      <c r="N112" s="154">
        <f t="shared" si="15"/>
        <v>132300</v>
      </c>
      <c r="O112" s="154">
        <f t="shared" si="15"/>
        <v>132300</v>
      </c>
      <c r="P112" s="154">
        <f t="shared" si="15"/>
        <v>132300</v>
      </c>
      <c r="Q112" s="154">
        <f t="shared" si="15"/>
        <v>132300</v>
      </c>
      <c r="R112" s="154">
        <f t="shared" si="15"/>
        <v>132300</v>
      </c>
      <c r="S112" s="154">
        <f t="shared" si="15"/>
        <v>132300</v>
      </c>
      <c r="T112" s="154">
        <f t="shared" si="15"/>
        <v>132300</v>
      </c>
      <c r="U112" s="154">
        <f t="shared" si="15"/>
        <v>132300</v>
      </c>
      <c r="V112" s="154">
        <f t="shared" si="15"/>
        <v>132300</v>
      </c>
      <c r="W112" s="154">
        <f t="shared" si="15"/>
        <v>132300</v>
      </c>
      <c r="X112" s="154">
        <f t="shared" si="15"/>
        <v>132300</v>
      </c>
      <c r="Y112" s="154">
        <f t="shared" si="15"/>
        <v>132300</v>
      </c>
      <c r="Z112" s="154">
        <f t="shared" si="15"/>
        <v>132300</v>
      </c>
      <c r="AA112" s="154">
        <f t="shared" si="15"/>
        <v>132300</v>
      </c>
      <c r="AB112" s="154">
        <f t="shared" si="15"/>
        <v>132300</v>
      </c>
      <c r="AC112" s="154">
        <f t="shared" si="15"/>
        <v>132300</v>
      </c>
      <c r="AD112" s="154">
        <f t="shared" si="15"/>
        <v>132300</v>
      </c>
      <c r="AE112" s="154">
        <f t="shared" si="15"/>
        <v>132300</v>
      </c>
      <c r="AF112" s="154">
        <f t="shared" si="15"/>
        <v>132300</v>
      </c>
      <c r="AG112" s="154">
        <f t="shared" si="15"/>
        <v>132300</v>
      </c>
      <c r="AH112" s="154">
        <f t="shared" si="15"/>
        <v>132300</v>
      </c>
      <c r="AI112" s="154">
        <f t="shared" si="15"/>
        <v>132300</v>
      </c>
      <c r="AJ112" s="154">
        <f t="shared" si="15"/>
        <v>132300</v>
      </c>
      <c r="AK112" s="154">
        <f t="shared" si="15"/>
        <v>132300</v>
      </c>
      <c r="AL112" s="154">
        <f t="shared" si="15"/>
        <v>132300</v>
      </c>
      <c r="AM112" s="154">
        <f t="shared" si="15"/>
        <v>132300</v>
      </c>
      <c r="AN112" s="154">
        <f t="shared" si="15"/>
        <v>132300</v>
      </c>
      <c r="AO112" s="154">
        <f t="shared" si="15"/>
        <v>132300</v>
      </c>
      <c r="AP112" s="154">
        <f t="shared" si="15"/>
        <v>132300</v>
      </c>
      <c r="AQ112" s="154">
        <f t="shared" si="15"/>
        <v>132300</v>
      </c>
      <c r="AR112" s="155">
        <f t="shared" si="15"/>
        <v>132300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-773400</v>
      </c>
      <c r="F117" s="143">
        <f t="shared" ref="F117:AR117" si="19">SUM(F106:F107)</f>
        <v>-788868</v>
      </c>
      <c r="G117" s="143">
        <f t="shared" si="19"/>
        <v>-804645.36</v>
      </c>
      <c r="H117" s="143">
        <f t="shared" si="19"/>
        <v>-820738.2672</v>
      </c>
      <c r="I117" s="143">
        <f t="shared" si="19"/>
        <v>-837153.03254399996</v>
      </c>
      <c r="J117" s="143">
        <f t="shared" si="19"/>
        <v>-853896.09319488006</v>
      </c>
      <c r="K117" s="143">
        <f t="shared" si="19"/>
        <v>-870974.01505877764</v>
      </c>
      <c r="L117" s="143">
        <f t="shared" si="19"/>
        <v>-888393.49535995303</v>
      </c>
      <c r="M117" s="143">
        <f t="shared" si="19"/>
        <v>-906161.3652671522</v>
      </c>
      <c r="N117" s="143">
        <f t="shared" si="19"/>
        <v>-924284.59257249522</v>
      </c>
      <c r="O117" s="143">
        <f t="shared" si="19"/>
        <v>-942770.28442394512</v>
      </c>
      <c r="P117" s="143">
        <f t="shared" si="19"/>
        <v>-961625.69011242385</v>
      </c>
      <c r="Q117" s="143">
        <f t="shared" si="19"/>
        <v>-980858.20391467249</v>
      </c>
      <c r="R117" s="143">
        <f t="shared" si="19"/>
        <v>-1000475.3679929659</v>
      </c>
      <c r="S117" s="143">
        <f t="shared" si="19"/>
        <v>-1020484.8753528253</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-773400</v>
      </c>
      <c r="F118" s="151">
        <f t="shared" ref="F118:AR118" si="20">SUM(F116:F117)</f>
        <v>-788868</v>
      </c>
      <c r="G118" s="151">
        <f t="shared" si="20"/>
        <v>-804645.36</v>
      </c>
      <c r="H118" s="151">
        <f t="shared" si="20"/>
        <v>-820738.2672</v>
      </c>
      <c r="I118" s="151">
        <f t="shared" si="20"/>
        <v>-837153.03254399996</v>
      </c>
      <c r="J118" s="151">
        <f t="shared" si="20"/>
        <v>-853896.09319488006</v>
      </c>
      <c r="K118" s="151">
        <f t="shared" si="20"/>
        <v>-870974.01505877764</v>
      </c>
      <c r="L118" s="151">
        <f t="shared" si="20"/>
        <v>-888393.49535995303</v>
      </c>
      <c r="M118" s="151">
        <f t="shared" si="20"/>
        <v>-906161.3652671522</v>
      </c>
      <c r="N118" s="151">
        <f t="shared" si="20"/>
        <v>-924284.59257249522</v>
      </c>
      <c r="O118" s="151">
        <f t="shared" si="20"/>
        <v>-942770.28442394512</v>
      </c>
      <c r="P118" s="151">
        <f t="shared" si="20"/>
        <v>-961625.69011242385</v>
      </c>
      <c r="Q118" s="151">
        <f t="shared" si="20"/>
        <v>-980858.20391467249</v>
      </c>
      <c r="R118" s="151">
        <f t="shared" si="20"/>
        <v>-1000475.3679929659</v>
      </c>
      <c r="S118" s="151">
        <f t="shared" si="20"/>
        <v>-1020484.8753528253</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-1350000</v>
      </c>
      <c r="F120" s="160">
        <f t="shared" si="21"/>
        <v>-1350000</v>
      </c>
      <c r="G120" s="160">
        <f t="shared" si="21"/>
        <v>-1350000</v>
      </c>
      <c r="H120" s="160">
        <f t="shared" si="21"/>
        <v>-1350000</v>
      </c>
      <c r="I120" s="160">
        <f t="shared" si="21"/>
        <v>-1350000</v>
      </c>
      <c r="J120" s="160">
        <f t="shared" si="21"/>
        <v>-1350000</v>
      </c>
      <c r="K120" s="160">
        <f t="shared" si="21"/>
        <v>-1350000</v>
      </c>
      <c r="L120" s="160">
        <f t="shared" si="21"/>
        <v>-1350000</v>
      </c>
      <c r="M120" s="160">
        <f t="shared" si="21"/>
        <v>-1350000</v>
      </c>
      <c r="N120" s="160">
        <f t="shared" si="21"/>
        <v>-1350000</v>
      </c>
      <c r="O120" s="160">
        <f t="shared" si="21"/>
        <v>-1350000</v>
      </c>
      <c r="P120" s="160">
        <f t="shared" si="21"/>
        <v>-1350000</v>
      </c>
      <c r="Q120" s="160">
        <f t="shared" si="21"/>
        <v>-1350000</v>
      </c>
      <c r="R120" s="160">
        <f t="shared" si="21"/>
        <v>-1350000</v>
      </c>
      <c r="S120" s="160">
        <f t="shared" si="21"/>
        <v>-1350000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-810000</v>
      </c>
      <c r="F121" s="143">
        <f t="shared" si="22"/>
        <v>-772462.74703651213</v>
      </c>
      <c r="G121" s="143">
        <f t="shared" si="22"/>
        <v>-733048.63142484974</v>
      </c>
      <c r="H121" s="143">
        <f t="shared" si="22"/>
        <v>-691663.81003260415</v>
      </c>
      <c r="I121" s="143">
        <f t="shared" si="22"/>
        <v>-648209.74757074658</v>
      </c>
      <c r="J121" s="143">
        <f t="shared" si="22"/>
        <v>-602582.98198579601</v>
      </c>
      <c r="K121" s="143">
        <f t="shared" si="22"/>
        <v>-554674.87812159769</v>
      </c>
      <c r="L121" s="143">
        <f t="shared" si="22"/>
        <v>-504371.36906418973</v>
      </c>
      <c r="M121" s="143">
        <f t="shared" si="22"/>
        <v>-451552.68455391127</v>
      </c>
      <c r="N121" s="143">
        <f t="shared" si="22"/>
        <v>-396093.06581811886</v>
      </c>
      <c r="O121" s="143">
        <f t="shared" si="22"/>
        <v>-337860.46614553686</v>
      </c>
      <c r="P121" s="143">
        <f t="shared" si="22"/>
        <v>-276716.2364893257</v>
      </c>
      <c r="Q121" s="143">
        <f t="shared" si="22"/>
        <v>-212514.79535030408</v>
      </c>
      <c r="R121" s="143">
        <f t="shared" si="22"/>
        <v>-145103.28215433133</v>
      </c>
      <c r="S121" s="143">
        <f t="shared" si="22"/>
        <v>-74321.193298559956</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-750745.05926975876</v>
      </c>
      <c r="F122" s="151">
        <f t="shared" si="23"/>
        <v>-788282.31223324663</v>
      </c>
      <c r="G122" s="151">
        <f t="shared" si="23"/>
        <v>-827696.42784490902</v>
      </c>
      <c r="H122" s="151">
        <f t="shared" si="23"/>
        <v>-869081.24923715449</v>
      </c>
      <c r="I122" s="151">
        <f t="shared" si="23"/>
        <v>-912535.31169901218</v>
      </c>
      <c r="J122" s="151">
        <f t="shared" si="23"/>
        <v>-958162.07728396286</v>
      </c>
      <c r="K122" s="151">
        <f t="shared" si="23"/>
        <v>-1006070.1811481608</v>
      </c>
      <c r="L122" s="151">
        <f t="shared" si="23"/>
        <v>-1056373.6902055691</v>
      </c>
      <c r="M122" s="151">
        <f t="shared" si="23"/>
        <v>-1109192.3747158474</v>
      </c>
      <c r="N122" s="151">
        <f t="shared" si="23"/>
        <v>-1164651.9934516398</v>
      </c>
      <c r="O122" s="151">
        <f t="shared" si="23"/>
        <v>-1222884.5931242218</v>
      </c>
      <c r="P122" s="151">
        <f t="shared" si="23"/>
        <v>-1284028.8227804331</v>
      </c>
      <c r="Q122" s="151">
        <f t="shared" si="23"/>
        <v>-1348230.2639194548</v>
      </c>
      <c r="R122" s="151">
        <f t="shared" si="23"/>
        <v>-1415641.7771154274</v>
      </c>
      <c r="S122" s="151">
        <f t="shared" si="23"/>
        <v>-1486423.8659711988</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-1560745.0592697589</v>
      </c>
      <c r="F123" s="154">
        <f t="shared" si="24"/>
        <v>-1560745.0592697589</v>
      </c>
      <c r="G123" s="154">
        <f t="shared" si="24"/>
        <v>-1560745.0592697589</v>
      </c>
      <c r="H123" s="154">
        <f t="shared" si="24"/>
        <v>-1560745.0592697586</v>
      </c>
      <c r="I123" s="154">
        <f t="shared" si="24"/>
        <v>-1560745.0592697589</v>
      </c>
      <c r="J123" s="154">
        <f t="shared" si="24"/>
        <v>-1560745.0592697589</v>
      </c>
      <c r="K123" s="154">
        <f t="shared" si="24"/>
        <v>-1560745.0592697584</v>
      </c>
      <c r="L123" s="154">
        <f t="shared" si="24"/>
        <v>-1560745.0592697589</v>
      </c>
      <c r="M123" s="154">
        <f t="shared" si="24"/>
        <v>-1560745.0592697586</v>
      </c>
      <c r="N123" s="154">
        <f t="shared" si="24"/>
        <v>-1560745.0592697586</v>
      </c>
      <c r="O123" s="154">
        <f t="shared" si="24"/>
        <v>-1560745.0592697586</v>
      </c>
      <c r="P123" s="154">
        <f t="shared" si="24"/>
        <v>-1560745.0592697589</v>
      </c>
      <c r="Q123" s="154">
        <f t="shared" si="24"/>
        <v>-1560745.0592697589</v>
      </c>
      <c r="R123" s="154">
        <f t="shared" si="24"/>
        <v>-1560745.0592697589</v>
      </c>
      <c r="S123" s="154">
        <f t="shared" si="24"/>
        <v>-1560745.0592697586</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-2933400</v>
      </c>
      <c r="F125" s="160">
        <f t="shared" ref="F125:AR125" si="25">F118+F120+F121</f>
        <v>-2911330.747036512</v>
      </c>
      <c r="G125" s="160">
        <f t="shared" si="25"/>
        <v>-2887693.9914248497</v>
      </c>
      <c r="H125" s="160">
        <f t="shared" si="25"/>
        <v>-2862402.0772326044</v>
      </c>
      <c r="I125" s="160">
        <f t="shared" si="25"/>
        <v>-2835362.7801147467</v>
      </c>
      <c r="J125" s="160">
        <f t="shared" si="25"/>
        <v>-2806479.0751806758</v>
      </c>
      <c r="K125" s="160">
        <f t="shared" si="25"/>
        <v>-2775648.8931803755</v>
      </c>
      <c r="L125" s="160">
        <f t="shared" si="25"/>
        <v>-2742764.864424143</v>
      </c>
      <c r="M125" s="160">
        <f t="shared" si="25"/>
        <v>-2707714.0498210634</v>
      </c>
      <c r="N125" s="160">
        <f t="shared" si="25"/>
        <v>-2670377.6583906142</v>
      </c>
      <c r="O125" s="160">
        <f t="shared" si="25"/>
        <v>-2630630.7505694819</v>
      </c>
      <c r="P125" s="160">
        <f t="shared" si="25"/>
        <v>-2588341.9266017498</v>
      </c>
      <c r="Q125" s="160">
        <f t="shared" si="25"/>
        <v>-2543372.9992649765</v>
      </c>
      <c r="R125" s="160">
        <f t="shared" si="25"/>
        <v>-2495578.6501472974</v>
      </c>
      <c r="S125" s="160">
        <f t="shared" si="25"/>
        <v>-2444806.0686513851</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733350</v>
      </c>
      <c r="F126" s="143">
        <f t="shared" si="26"/>
        <v>727832.686759128</v>
      </c>
      <c r="G126" s="143">
        <f t="shared" si="26"/>
        <v>721923.49785621243</v>
      </c>
      <c r="H126" s="143">
        <f t="shared" si="26"/>
        <v>715600.5193081511</v>
      </c>
      <c r="I126" s="143">
        <f t="shared" si="26"/>
        <v>708840.69502868666</v>
      </c>
      <c r="J126" s="143">
        <f t="shared" si="26"/>
        <v>701619.76879516896</v>
      </c>
      <c r="K126" s="143">
        <f t="shared" si="26"/>
        <v>693912.22329509386</v>
      </c>
      <c r="L126" s="143">
        <f t="shared" si="26"/>
        <v>685691.21610603575</v>
      </c>
      <c r="M126" s="143">
        <f t="shared" si="26"/>
        <v>676928.51245526585</v>
      </c>
      <c r="N126" s="143">
        <f t="shared" si="26"/>
        <v>667594.41459765355</v>
      </c>
      <c r="O126" s="143">
        <f t="shared" si="26"/>
        <v>657657.68764237047</v>
      </c>
      <c r="P126" s="143">
        <f t="shared" si="26"/>
        <v>647085.48165043746</v>
      </c>
      <c r="Q126" s="143">
        <f t="shared" si="26"/>
        <v>635843.24981624412</v>
      </c>
      <c r="R126" s="143">
        <f t="shared" si="26"/>
        <v>623894.66253682435</v>
      </c>
      <c r="S126" s="143">
        <f t="shared" si="26"/>
        <v>611201.51716284628</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-1600795.0592697589</v>
      </c>
      <c r="F128" s="160">
        <f t="shared" ref="F128:AR128" si="27">F118+F123+F126</f>
        <v>-1621780.3725106309</v>
      </c>
      <c r="G128" s="160">
        <f t="shared" si="27"/>
        <v>-1643466.9214135464</v>
      </c>
      <c r="H128" s="160">
        <f t="shared" si="27"/>
        <v>-1665882.8071616073</v>
      </c>
      <c r="I128" s="160">
        <f t="shared" si="27"/>
        <v>-1689057.3967850723</v>
      </c>
      <c r="J128" s="160">
        <f t="shared" si="27"/>
        <v>-1713021.38366947</v>
      </c>
      <c r="K128" s="160">
        <f t="shared" si="27"/>
        <v>-1737806.8510334422</v>
      </c>
      <c r="L128" s="160">
        <f t="shared" si="27"/>
        <v>-1763447.3385236762</v>
      </c>
      <c r="M128" s="160">
        <f t="shared" si="27"/>
        <v>-1789977.9120816449</v>
      </c>
      <c r="N128" s="160">
        <f t="shared" si="27"/>
        <v>-1817435.2372446002</v>
      </c>
      <c r="O128" s="160">
        <f t="shared" si="27"/>
        <v>-1845857.6560513335</v>
      </c>
      <c r="P128" s="160">
        <f t="shared" si="27"/>
        <v>-1875285.2677317455</v>
      </c>
      <c r="Q128" s="160">
        <f t="shared" si="27"/>
        <v>-1905760.0133681875</v>
      </c>
      <c r="R128" s="160">
        <f t="shared" si="27"/>
        <v>-1937325.7647259005</v>
      </c>
      <c r="S128" s="160">
        <f t="shared" si="27"/>
        <v>-1970028.4174597375</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132300</v>
      </c>
      <c r="F129" s="143">
        <f t="shared" ref="F129:AR129" si="28">IF(F89&gt;$C$81,0,F104)</f>
        <v>132300</v>
      </c>
      <c r="G129" s="143">
        <f t="shared" si="28"/>
        <v>132300</v>
      </c>
      <c r="H129" s="143">
        <f t="shared" si="28"/>
        <v>132300</v>
      </c>
      <c r="I129" s="143">
        <f t="shared" si="28"/>
        <v>132300</v>
      </c>
      <c r="J129" s="143">
        <f t="shared" si="28"/>
        <v>132300</v>
      </c>
      <c r="K129" s="143">
        <f t="shared" si="28"/>
        <v>132300</v>
      </c>
      <c r="L129" s="143">
        <f t="shared" si="28"/>
        <v>132300</v>
      </c>
      <c r="M129" s="143">
        <f t="shared" si="28"/>
        <v>132300</v>
      </c>
      <c r="N129" s="143">
        <f t="shared" si="28"/>
        <v>132300</v>
      </c>
      <c r="O129" s="143">
        <f t="shared" si="28"/>
        <v>132300</v>
      </c>
      <c r="P129" s="143">
        <f t="shared" si="28"/>
        <v>132300</v>
      </c>
      <c r="Q129" s="143">
        <f t="shared" si="28"/>
        <v>132300</v>
      </c>
      <c r="R129" s="143">
        <f t="shared" si="28"/>
        <v>132300</v>
      </c>
      <c r="S129" s="143">
        <f t="shared" si="28"/>
        <v>132300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-9992470.2393558249</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580205.2980366702</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20250000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9000000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16200000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4050000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107</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f>IF(AND(C12&gt;0,C11=0),C84+C76,"-")</f>
        <v>14.7001901124636</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100</v>
      </c>
      <c r="D10" s="93" t="s">
        <v>69</v>
      </c>
      <c r="E10" s="63"/>
      <c r="F10" s="63"/>
    </row>
    <row r="11" spans="1:26" x14ac:dyDescent="0.2">
      <c r="A11" s="66"/>
      <c r="B11" s="112" t="s">
        <v>7</v>
      </c>
      <c r="C11" s="94"/>
      <c r="D11" s="95" t="s">
        <v>70</v>
      </c>
      <c r="E11" s="63"/>
      <c r="F11" s="63"/>
    </row>
    <row r="12" spans="1:26" x14ac:dyDescent="0.2">
      <c r="A12" s="66"/>
      <c r="B12" s="112" t="s">
        <v>8</v>
      </c>
      <c r="C12" s="94">
        <v>100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1000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1080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0.108</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0</v>
      </c>
      <c r="D40" s="95" t="s">
        <v>83</v>
      </c>
      <c r="E40" s="63"/>
      <c r="F40" s="63"/>
    </row>
    <row r="41" spans="1:6" x14ac:dyDescent="0.2">
      <c r="A41" s="66"/>
      <c r="B41" s="112" t="s">
        <v>27</v>
      </c>
      <c r="C41" s="94">
        <v>1.6500000000000001E-2</v>
      </c>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v>3000</v>
      </c>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0.34</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14.3601901124636</v>
      </c>
      <c r="D84" s="93" t="s">
        <v>66</v>
      </c>
      <c r="F84" s="69"/>
    </row>
    <row r="85" spans="1:44" x14ac:dyDescent="0.2">
      <c r="A85" s="66"/>
      <c r="B85" s="112" t="s">
        <v>3</v>
      </c>
      <c r="C85" s="109">
        <f>(D139-D131)/D132</f>
        <v>39.889416979065558</v>
      </c>
      <c r="D85" s="95" t="s">
        <v>67</v>
      </c>
      <c r="F85" s="66"/>
    </row>
    <row r="86" spans="1:44" x14ac:dyDescent="0.2">
      <c r="A86" s="66"/>
      <c r="B86" s="113" t="s">
        <v>4</v>
      </c>
      <c r="C86" s="109">
        <f>C85*100/1000*31.65</f>
        <v>126.25000473874249</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-108000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100000</v>
      </c>
      <c r="F93" s="147">
        <f t="shared" si="1"/>
        <v>100000</v>
      </c>
      <c r="G93" s="147">
        <f t="shared" si="1"/>
        <v>100000</v>
      </c>
      <c r="H93" s="147">
        <f t="shared" si="1"/>
        <v>100000</v>
      </c>
      <c r="I93" s="147">
        <f t="shared" si="1"/>
        <v>100000</v>
      </c>
      <c r="J93" s="147">
        <f t="shared" si="1"/>
        <v>100000</v>
      </c>
      <c r="K93" s="147">
        <f t="shared" si="1"/>
        <v>100000</v>
      </c>
      <c r="L93" s="147">
        <f t="shared" si="1"/>
        <v>100000</v>
      </c>
      <c r="M93" s="147">
        <f t="shared" si="1"/>
        <v>100000</v>
      </c>
      <c r="N93" s="147">
        <f t="shared" si="1"/>
        <v>100000</v>
      </c>
      <c r="O93" s="147">
        <f t="shared" si="1"/>
        <v>100000</v>
      </c>
      <c r="P93" s="147">
        <f t="shared" si="1"/>
        <v>100000</v>
      </c>
      <c r="Q93" s="147">
        <f t="shared" si="1"/>
        <v>100000</v>
      </c>
      <c r="R93" s="147">
        <f t="shared" si="1"/>
        <v>100000</v>
      </c>
      <c r="S93" s="147">
        <f t="shared" si="1"/>
        <v>100000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360</v>
      </c>
      <c r="F101" s="154">
        <f t="shared" ref="F101:AR101" si="5">(F93-F94)/1000*3.6</f>
        <v>360</v>
      </c>
      <c r="G101" s="154">
        <f t="shared" si="5"/>
        <v>360</v>
      </c>
      <c r="H101" s="154">
        <f t="shared" si="5"/>
        <v>360</v>
      </c>
      <c r="I101" s="154">
        <f t="shared" si="5"/>
        <v>360</v>
      </c>
      <c r="J101" s="154">
        <f t="shared" si="5"/>
        <v>360</v>
      </c>
      <c r="K101" s="154">
        <f t="shared" si="5"/>
        <v>360</v>
      </c>
      <c r="L101" s="154">
        <f t="shared" si="5"/>
        <v>360</v>
      </c>
      <c r="M101" s="154">
        <f t="shared" si="5"/>
        <v>360</v>
      </c>
      <c r="N101" s="154">
        <f t="shared" si="5"/>
        <v>360</v>
      </c>
      <c r="O101" s="154">
        <f t="shared" si="5"/>
        <v>360</v>
      </c>
      <c r="P101" s="154">
        <f t="shared" si="5"/>
        <v>360</v>
      </c>
      <c r="Q101" s="154">
        <f t="shared" si="5"/>
        <v>360</v>
      </c>
      <c r="R101" s="154">
        <f t="shared" si="5"/>
        <v>360</v>
      </c>
      <c r="S101" s="154">
        <f t="shared" si="5"/>
        <v>360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360</v>
      </c>
      <c r="F104" s="156">
        <f t="shared" ref="F104:AR104" si="8">SUM(F101:F103)</f>
        <v>360</v>
      </c>
      <c r="G104" s="156">
        <f t="shared" si="8"/>
        <v>360</v>
      </c>
      <c r="H104" s="156">
        <f t="shared" si="8"/>
        <v>360</v>
      </c>
      <c r="I104" s="156">
        <f t="shared" si="8"/>
        <v>360</v>
      </c>
      <c r="J104" s="156">
        <f t="shared" si="8"/>
        <v>360</v>
      </c>
      <c r="K104" s="156">
        <f t="shared" si="8"/>
        <v>360</v>
      </c>
      <c r="L104" s="156">
        <f t="shared" si="8"/>
        <v>360</v>
      </c>
      <c r="M104" s="156">
        <f t="shared" si="8"/>
        <v>360</v>
      </c>
      <c r="N104" s="156">
        <f t="shared" si="8"/>
        <v>360</v>
      </c>
      <c r="O104" s="156">
        <f t="shared" si="8"/>
        <v>360</v>
      </c>
      <c r="P104" s="156">
        <f t="shared" si="8"/>
        <v>360</v>
      </c>
      <c r="Q104" s="156">
        <f t="shared" si="8"/>
        <v>360</v>
      </c>
      <c r="R104" s="156">
        <f t="shared" si="8"/>
        <v>360</v>
      </c>
      <c r="S104" s="156">
        <f t="shared" si="8"/>
        <v>360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-1650</v>
      </c>
      <c r="F106" s="174">
        <f t="shared" si="9"/>
        <v>-1683</v>
      </c>
      <c r="G106" s="174">
        <f t="shared" si="9"/>
        <v>-1716.66</v>
      </c>
      <c r="H106" s="174">
        <f t="shared" si="9"/>
        <v>-1750.9931999999999</v>
      </c>
      <c r="I106" s="174">
        <f t="shared" si="9"/>
        <v>-1786.013064</v>
      </c>
      <c r="J106" s="174">
        <f t="shared" si="9"/>
        <v>-1821.7333252799999</v>
      </c>
      <c r="K106" s="174">
        <f t="shared" si="9"/>
        <v>-1858.1679917856002</v>
      </c>
      <c r="L106" s="174">
        <f t="shared" si="9"/>
        <v>-1895.3313516213118</v>
      </c>
      <c r="M106" s="174">
        <f t="shared" si="9"/>
        <v>-1933.2379786537381</v>
      </c>
      <c r="N106" s="174">
        <f t="shared" si="9"/>
        <v>-1971.902738226813</v>
      </c>
      <c r="O106" s="174">
        <f t="shared" si="9"/>
        <v>-2011.3407929913492</v>
      </c>
      <c r="P106" s="174">
        <f t="shared" si="9"/>
        <v>-2051.5676088511759</v>
      </c>
      <c r="Q106" s="174">
        <f t="shared" si="9"/>
        <v>-2092.5989610281995</v>
      </c>
      <c r="R106" s="174">
        <f t="shared" si="9"/>
        <v>-2134.4509402487633</v>
      </c>
      <c r="S106" s="174">
        <f t="shared" si="9"/>
        <v>-2177.1399590537389</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360</v>
      </c>
      <c r="F112" s="154">
        <f t="shared" si="15"/>
        <v>360</v>
      </c>
      <c r="G112" s="154">
        <f t="shared" si="15"/>
        <v>360</v>
      </c>
      <c r="H112" s="154">
        <f t="shared" si="15"/>
        <v>360</v>
      </c>
      <c r="I112" s="154">
        <f t="shared" si="15"/>
        <v>360</v>
      </c>
      <c r="J112" s="154">
        <f t="shared" si="15"/>
        <v>360</v>
      </c>
      <c r="K112" s="154">
        <f t="shared" si="15"/>
        <v>360</v>
      </c>
      <c r="L112" s="154">
        <f t="shared" si="15"/>
        <v>360</v>
      </c>
      <c r="M112" s="154">
        <f t="shared" si="15"/>
        <v>360</v>
      </c>
      <c r="N112" s="154">
        <f t="shared" si="15"/>
        <v>360</v>
      </c>
      <c r="O112" s="154">
        <f t="shared" si="15"/>
        <v>360</v>
      </c>
      <c r="P112" s="154">
        <f t="shared" si="15"/>
        <v>360</v>
      </c>
      <c r="Q112" s="154">
        <f t="shared" si="15"/>
        <v>360</v>
      </c>
      <c r="R112" s="154">
        <f t="shared" si="15"/>
        <v>360</v>
      </c>
      <c r="S112" s="154">
        <f t="shared" si="15"/>
        <v>360</v>
      </c>
      <c r="T112" s="154">
        <f t="shared" si="15"/>
        <v>360</v>
      </c>
      <c r="U112" s="154">
        <f t="shared" si="15"/>
        <v>360</v>
      </c>
      <c r="V112" s="154">
        <f t="shared" si="15"/>
        <v>360</v>
      </c>
      <c r="W112" s="154">
        <f t="shared" si="15"/>
        <v>360</v>
      </c>
      <c r="X112" s="154">
        <f t="shared" si="15"/>
        <v>360</v>
      </c>
      <c r="Y112" s="154">
        <f t="shared" si="15"/>
        <v>360</v>
      </c>
      <c r="Z112" s="154">
        <f t="shared" si="15"/>
        <v>360</v>
      </c>
      <c r="AA112" s="154">
        <f t="shared" si="15"/>
        <v>360</v>
      </c>
      <c r="AB112" s="154">
        <f t="shared" si="15"/>
        <v>360</v>
      </c>
      <c r="AC112" s="154">
        <f t="shared" si="15"/>
        <v>360</v>
      </c>
      <c r="AD112" s="154">
        <f t="shared" si="15"/>
        <v>360</v>
      </c>
      <c r="AE112" s="154">
        <f t="shared" si="15"/>
        <v>360</v>
      </c>
      <c r="AF112" s="154">
        <f t="shared" si="15"/>
        <v>360</v>
      </c>
      <c r="AG112" s="154">
        <f t="shared" si="15"/>
        <v>360</v>
      </c>
      <c r="AH112" s="154">
        <f t="shared" si="15"/>
        <v>360</v>
      </c>
      <c r="AI112" s="154">
        <f t="shared" si="15"/>
        <v>360</v>
      </c>
      <c r="AJ112" s="154">
        <f t="shared" si="15"/>
        <v>360</v>
      </c>
      <c r="AK112" s="154">
        <f t="shared" si="15"/>
        <v>360</v>
      </c>
      <c r="AL112" s="154">
        <f t="shared" si="15"/>
        <v>360</v>
      </c>
      <c r="AM112" s="154">
        <f t="shared" si="15"/>
        <v>360</v>
      </c>
      <c r="AN112" s="154">
        <f t="shared" si="15"/>
        <v>360</v>
      </c>
      <c r="AO112" s="154">
        <f t="shared" si="15"/>
        <v>360</v>
      </c>
      <c r="AP112" s="154">
        <f t="shared" si="15"/>
        <v>360</v>
      </c>
      <c r="AQ112" s="154">
        <f t="shared" si="15"/>
        <v>360</v>
      </c>
      <c r="AR112" s="155">
        <f t="shared" si="15"/>
        <v>360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-1650</v>
      </c>
      <c r="F117" s="143">
        <f t="shared" ref="F117:AR117" si="19">SUM(F106:F107)</f>
        <v>-1683</v>
      </c>
      <c r="G117" s="143">
        <f t="shared" si="19"/>
        <v>-1716.66</v>
      </c>
      <c r="H117" s="143">
        <f t="shared" si="19"/>
        <v>-1750.9931999999999</v>
      </c>
      <c r="I117" s="143">
        <f t="shared" si="19"/>
        <v>-1786.013064</v>
      </c>
      <c r="J117" s="143">
        <f t="shared" si="19"/>
        <v>-1821.7333252799999</v>
      </c>
      <c r="K117" s="143">
        <f t="shared" si="19"/>
        <v>-1858.1679917856002</v>
      </c>
      <c r="L117" s="143">
        <f t="shared" si="19"/>
        <v>-1895.3313516213118</v>
      </c>
      <c r="M117" s="143">
        <f t="shared" si="19"/>
        <v>-1933.2379786537381</v>
      </c>
      <c r="N117" s="143">
        <f t="shared" si="19"/>
        <v>-1971.902738226813</v>
      </c>
      <c r="O117" s="143">
        <f t="shared" si="19"/>
        <v>-2011.3407929913492</v>
      </c>
      <c r="P117" s="143">
        <f t="shared" si="19"/>
        <v>-2051.5676088511759</v>
      </c>
      <c r="Q117" s="143">
        <f t="shared" si="19"/>
        <v>-2092.5989610281995</v>
      </c>
      <c r="R117" s="143">
        <f t="shared" si="19"/>
        <v>-2134.4509402487633</v>
      </c>
      <c r="S117" s="143">
        <f t="shared" si="19"/>
        <v>-2177.1399590537389</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-1650</v>
      </c>
      <c r="F118" s="151">
        <f t="shared" ref="F118:AR118" si="20">SUM(F116:F117)</f>
        <v>-1683</v>
      </c>
      <c r="G118" s="151">
        <f t="shared" si="20"/>
        <v>-1716.66</v>
      </c>
      <c r="H118" s="151">
        <f t="shared" si="20"/>
        <v>-1750.9931999999999</v>
      </c>
      <c r="I118" s="151">
        <f t="shared" si="20"/>
        <v>-1786.013064</v>
      </c>
      <c r="J118" s="151">
        <f t="shared" si="20"/>
        <v>-1821.7333252799999</v>
      </c>
      <c r="K118" s="151">
        <f t="shared" si="20"/>
        <v>-1858.1679917856002</v>
      </c>
      <c r="L118" s="151">
        <f t="shared" si="20"/>
        <v>-1895.3313516213118</v>
      </c>
      <c r="M118" s="151">
        <f t="shared" si="20"/>
        <v>-1933.2379786537381</v>
      </c>
      <c r="N118" s="151">
        <f t="shared" si="20"/>
        <v>-1971.902738226813</v>
      </c>
      <c r="O118" s="151">
        <f t="shared" si="20"/>
        <v>-2011.3407929913492</v>
      </c>
      <c r="P118" s="151">
        <f t="shared" si="20"/>
        <v>-2051.5676088511759</v>
      </c>
      <c r="Q118" s="151">
        <f t="shared" si="20"/>
        <v>-2092.5989610281995</v>
      </c>
      <c r="R118" s="151">
        <f t="shared" si="20"/>
        <v>-2134.4509402487633</v>
      </c>
      <c r="S118" s="151">
        <f t="shared" si="20"/>
        <v>-2177.1399590537389</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-7200</v>
      </c>
      <c r="F120" s="160">
        <f t="shared" si="21"/>
        <v>-7200</v>
      </c>
      <c r="G120" s="160">
        <f t="shared" si="21"/>
        <v>-7200</v>
      </c>
      <c r="H120" s="160">
        <f t="shared" si="21"/>
        <v>-7200</v>
      </c>
      <c r="I120" s="160">
        <f t="shared" si="21"/>
        <v>-7200</v>
      </c>
      <c r="J120" s="160">
        <f t="shared" si="21"/>
        <v>-7200</v>
      </c>
      <c r="K120" s="160">
        <f t="shared" si="21"/>
        <v>-7200</v>
      </c>
      <c r="L120" s="160">
        <f t="shared" si="21"/>
        <v>-7200</v>
      </c>
      <c r="M120" s="160">
        <f t="shared" si="21"/>
        <v>-7200</v>
      </c>
      <c r="N120" s="160">
        <f t="shared" si="21"/>
        <v>-7200</v>
      </c>
      <c r="O120" s="160">
        <f t="shared" si="21"/>
        <v>-7200</v>
      </c>
      <c r="P120" s="160">
        <f t="shared" si="21"/>
        <v>-7200</v>
      </c>
      <c r="Q120" s="160">
        <f t="shared" si="21"/>
        <v>-7200</v>
      </c>
      <c r="R120" s="160">
        <f t="shared" si="21"/>
        <v>-7200</v>
      </c>
      <c r="S120" s="160">
        <f t="shared" si="21"/>
        <v>-7200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-4320</v>
      </c>
      <c r="F121" s="143">
        <f t="shared" si="22"/>
        <v>-4119.8013175280648</v>
      </c>
      <c r="G121" s="143">
        <f t="shared" si="22"/>
        <v>-3909.5927009325324</v>
      </c>
      <c r="H121" s="143">
        <f t="shared" si="22"/>
        <v>-3688.8736535072226</v>
      </c>
      <c r="I121" s="143">
        <f t="shared" si="22"/>
        <v>-3457.1186537106487</v>
      </c>
      <c r="J121" s="143">
        <f t="shared" si="22"/>
        <v>-3213.7759039242455</v>
      </c>
      <c r="K121" s="143">
        <f t="shared" si="22"/>
        <v>-2958.2660166485216</v>
      </c>
      <c r="L121" s="143">
        <f t="shared" si="22"/>
        <v>-2689.9806350090121</v>
      </c>
      <c r="M121" s="143">
        <f t="shared" si="22"/>
        <v>-2408.2809842875267</v>
      </c>
      <c r="N121" s="143">
        <f t="shared" si="22"/>
        <v>-2112.4963510299672</v>
      </c>
      <c r="O121" s="143">
        <f t="shared" si="22"/>
        <v>-1801.9224861095299</v>
      </c>
      <c r="P121" s="143">
        <f t="shared" si="22"/>
        <v>-1475.8199279430708</v>
      </c>
      <c r="Q121" s="143">
        <f t="shared" si="22"/>
        <v>-1133.4122418682884</v>
      </c>
      <c r="R121" s="143">
        <f t="shared" si="22"/>
        <v>-773.88417148976714</v>
      </c>
      <c r="S121" s="143">
        <f t="shared" si="22"/>
        <v>-396.37969759231981</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-4003.9736494387139</v>
      </c>
      <c r="F122" s="151">
        <f t="shared" si="23"/>
        <v>-4204.1723319106486</v>
      </c>
      <c r="G122" s="151">
        <f t="shared" si="23"/>
        <v>-4414.380948506182</v>
      </c>
      <c r="H122" s="151">
        <f t="shared" si="23"/>
        <v>-4635.0999959314913</v>
      </c>
      <c r="I122" s="151">
        <f t="shared" si="23"/>
        <v>-4866.8549957280657</v>
      </c>
      <c r="J122" s="151">
        <f t="shared" si="23"/>
        <v>-5110.1977455144688</v>
      </c>
      <c r="K122" s="151">
        <f t="shared" si="23"/>
        <v>-5365.7076327901923</v>
      </c>
      <c r="L122" s="151">
        <f t="shared" si="23"/>
        <v>-5633.9930144297014</v>
      </c>
      <c r="M122" s="151">
        <f t="shared" si="23"/>
        <v>-5915.6926651511867</v>
      </c>
      <c r="N122" s="151">
        <f t="shared" si="23"/>
        <v>-6211.4772984087467</v>
      </c>
      <c r="O122" s="151">
        <f t="shared" si="23"/>
        <v>-6522.0511633291835</v>
      </c>
      <c r="P122" s="151">
        <f t="shared" si="23"/>
        <v>-6848.1537214956443</v>
      </c>
      <c r="Q122" s="151">
        <f t="shared" si="23"/>
        <v>-7190.5614075704252</v>
      </c>
      <c r="R122" s="151">
        <f t="shared" si="23"/>
        <v>-7550.0894779489463</v>
      </c>
      <c r="S122" s="151">
        <f t="shared" si="23"/>
        <v>-7927.5939518463929</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-8323.9736494387143</v>
      </c>
      <c r="F123" s="154">
        <f t="shared" si="24"/>
        <v>-8323.9736494387143</v>
      </c>
      <c r="G123" s="154">
        <f t="shared" si="24"/>
        <v>-8323.9736494387143</v>
      </c>
      <c r="H123" s="154">
        <f t="shared" si="24"/>
        <v>-8323.9736494387143</v>
      </c>
      <c r="I123" s="154">
        <f t="shared" si="24"/>
        <v>-8323.9736494387143</v>
      </c>
      <c r="J123" s="154">
        <f t="shared" si="24"/>
        <v>-8323.9736494387143</v>
      </c>
      <c r="K123" s="154">
        <f t="shared" si="24"/>
        <v>-8323.9736494387143</v>
      </c>
      <c r="L123" s="154">
        <f t="shared" si="24"/>
        <v>-8323.9736494387143</v>
      </c>
      <c r="M123" s="154">
        <f t="shared" si="24"/>
        <v>-8323.9736494387143</v>
      </c>
      <c r="N123" s="154">
        <f t="shared" si="24"/>
        <v>-8323.9736494387143</v>
      </c>
      <c r="O123" s="154">
        <f t="shared" si="24"/>
        <v>-8323.9736494387143</v>
      </c>
      <c r="P123" s="154">
        <f t="shared" si="24"/>
        <v>-8323.9736494387143</v>
      </c>
      <c r="Q123" s="154">
        <f t="shared" si="24"/>
        <v>-8323.9736494387143</v>
      </c>
      <c r="R123" s="154">
        <f t="shared" si="24"/>
        <v>-8323.9736494387143</v>
      </c>
      <c r="S123" s="154">
        <f t="shared" si="24"/>
        <v>-8323.9736494387125</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-13170</v>
      </c>
      <c r="F125" s="160">
        <f t="shared" ref="F125:AR125" si="25">F118+F120+F121</f>
        <v>-13002.801317528065</v>
      </c>
      <c r="G125" s="160">
        <f t="shared" si="25"/>
        <v>-12826.252700932531</v>
      </c>
      <c r="H125" s="160">
        <f t="shared" si="25"/>
        <v>-12639.866853507223</v>
      </c>
      <c r="I125" s="160">
        <f t="shared" si="25"/>
        <v>-12443.13171771065</v>
      </c>
      <c r="J125" s="160">
        <f t="shared" si="25"/>
        <v>-12235.509229204246</v>
      </c>
      <c r="K125" s="160">
        <f t="shared" si="25"/>
        <v>-12016.434008434122</v>
      </c>
      <c r="L125" s="160">
        <f t="shared" si="25"/>
        <v>-11785.311986630324</v>
      </c>
      <c r="M125" s="160">
        <f t="shared" si="25"/>
        <v>-11541.518962941265</v>
      </c>
      <c r="N125" s="160">
        <f t="shared" si="25"/>
        <v>-11284.39908925678</v>
      </c>
      <c r="O125" s="160">
        <f t="shared" si="25"/>
        <v>-11013.263279100878</v>
      </c>
      <c r="P125" s="160">
        <f t="shared" si="25"/>
        <v>-10727.387536794246</v>
      </c>
      <c r="Q125" s="160">
        <f t="shared" si="25"/>
        <v>-10426.011202896489</v>
      </c>
      <c r="R125" s="160">
        <f t="shared" si="25"/>
        <v>-10108.335111738532</v>
      </c>
      <c r="S125" s="160">
        <f t="shared" si="25"/>
        <v>-9773.5196566460581</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3292.5</v>
      </c>
      <c r="F126" s="143">
        <f t="shared" si="26"/>
        <v>3250.7003293820162</v>
      </c>
      <c r="G126" s="143">
        <f t="shared" si="26"/>
        <v>3206.5631752331328</v>
      </c>
      <c r="H126" s="143">
        <f t="shared" si="26"/>
        <v>3159.9667133768057</v>
      </c>
      <c r="I126" s="143">
        <f t="shared" si="26"/>
        <v>3110.7829294276626</v>
      </c>
      <c r="J126" s="143">
        <f t="shared" si="26"/>
        <v>3058.8773073010616</v>
      </c>
      <c r="K126" s="143">
        <f t="shared" si="26"/>
        <v>3004.1085021085305</v>
      </c>
      <c r="L126" s="143">
        <f t="shared" si="26"/>
        <v>2946.327996657581</v>
      </c>
      <c r="M126" s="143">
        <f t="shared" si="26"/>
        <v>2885.3797407353163</v>
      </c>
      <c r="N126" s="143">
        <f t="shared" si="26"/>
        <v>2821.099772314195</v>
      </c>
      <c r="O126" s="143">
        <f t="shared" si="26"/>
        <v>2753.3158197752196</v>
      </c>
      <c r="P126" s="143">
        <f t="shared" si="26"/>
        <v>2681.8468841985614</v>
      </c>
      <c r="Q126" s="143">
        <f t="shared" si="26"/>
        <v>2606.5028007241222</v>
      </c>
      <c r="R126" s="143">
        <f t="shared" si="26"/>
        <v>2527.083777934633</v>
      </c>
      <c r="S126" s="143">
        <f t="shared" si="26"/>
        <v>2443.3799141615145</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-6681.4736494387143</v>
      </c>
      <c r="F128" s="160">
        <f t="shared" ref="F128:AR128" si="27">F118+F123+F126</f>
        <v>-6756.2733200566981</v>
      </c>
      <c r="G128" s="160">
        <f t="shared" si="27"/>
        <v>-6834.0704742055814</v>
      </c>
      <c r="H128" s="160">
        <f t="shared" si="27"/>
        <v>-6915.0001360619099</v>
      </c>
      <c r="I128" s="160">
        <f t="shared" si="27"/>
        <v>-6999.2037840110524</v>
      </c>
      <c r="J128" s="160">
        <f t="shared" si="27"/>
        <v>-7086.8296674176527</v>
      </c>
      <c r="K128" s="160">
        <f t="shared" si="27"/>
        <v>-7178.0331391157833</v>
      </c>
      <c r="L128" s="160">
        <f t="shared" si="27"/>
        <v>-7272.9770044024444</v>
      </c>
      <c r="M128" s="160">
        <f t="shared" si="27"/>
        <v>-7371.831887357137</v>
      </c>
      <c r="N128" s="160">
        <f t="shared" si="27"/>
        <v>-7474.7766153513312</v>
      </c>
      <c r="O128" s="160">
        <f t="shared" si="27"/>
        <v>-7581.9986226548426</v>
      </c>
      <c r="P128" s="160">
        <f t="shared" si="27"/>
        <v>-7693.6943740913284</v>
      </c>
      <c r="Q128" s="160">
        <f t="shared" si="27"/>
        <v>-7810.0698097427921</v>
      </c>
      <c r="R128" s="160">
        <f t="shared" si="27"/>
        <v>-7931.3408117528452</v>
      </c>
      <c r="S128" s="160">
        <f t="shared" si="27"/>
        <v>-8057.7336943309365</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360</v>
      </c>
      <c r="F129" s="143">
        <f t="shared" ref="F129:AR129" si="28">IF(F89&gt;$C$81,0,F104)</f>
        <v>360</v>
      </c>
      <c r="G129" s="143">
        <f t="shared" si="28"/>
        <v>360</v>
      </c>
      <c r="H129" s="143">
        <f t="shared" si="28"/>
        <v>360</v>
      </c>
      <c r="I129" s="143">
        <f t="shared" si="28"/>
        <v>360</v>
      </c>
      <c r="J129" s="143">
        <f t="shared" si="28"/>
        <v>360</v>
      </c>
      <c r="K129" s="143">
        <f t="shared" si="28"/>
        <v>360</v>
      </c>
      <c r="L129" s="143">
        <f t="shared" si="28"/>
        <v>360</v>
      </c>
      <c r="M129" s="143">
        <f t="shared" si="28"/>
        <v>360</v>
      </c>
      <c r="N129" s="143">
        <f t="shared" si="28"/>
        <v>360</v>
      </c>
      <c r="O129" s="143">
        <f t="shared" si="28"/>
        <v>360</v>
      </c>
      <c r="P129" s="143">
        <f t="shared" si="28"/>
        <v>360</v>
      </c>
      <c r="Q129" s="143">
        <f t="shared" si="28"/>
        <v>360</v>
      </c>
      <c r="R129" s="143">
        <f t="shared" si="28"/>
        <v>360</v>
      </c>
      <c r="S129" s="143">
        <f t="shared" si="28"/>
        <v>360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-41377.009705708137</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1578.7899266303948</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108000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108000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86400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21600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108</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60.058563520696808</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950</v>
      </c>
      <c r="D13" s="95" t="s">
        <v>72</v>
      </c>
      <c r="E13" s="63"/>
      <c r="F13" s="63"/>
    </row>
    <row r="14" spans="1:26" x14ac:dyDescent="0.2">
      <c r="A14" s="66"/>
      <c r="B14" s="112" t="s">
        <v>10</v>
      </c>
      <c r="C14" s="95">
        <f>IF(C13=0,,C13*C24*(1-C25)*C26*C27)</f>
        <v>560.36229952606425</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8000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0.57999999999999996</v>
      </c>
      <c r="D24" s="95"/>
      <c r="E24" s="67"/>
      <c r="F24" s="63"/>
    </row>
    <row r="25" spans="1:6" ht="12.75" customHeight="1" x14ac:dyDescent="0.2">
      <c r="A25" s="66"/>
      <c r="B25" s="112" t="s">
        <v>20</v>
      </c>
      <c r="C25" s="98">
        <v>0.1</v>
      </c>
      <c r="D25" s="95"/>
      <c r="E25" s="67"/>
      <c r="F25" s="63"/>
    </row>
    <row r="26" spans="1:6" ht="12.75" customHeight="1" x14ac:dyDescent="0.2">
      <c r="A26" s="66"/>
      <c r="B26" s="112" t="s">
        <v>21</v>
      </c>
      <c r="C26" s="98">
        <v>0.999</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v>3900</v>
      </c>
      <c r="D32" s="95" t="s">
        <v>80</v>
      </c>
      <c r="E32" s="67"/>
      <c r="F32" s="63"/>
    </row>
    <row r="33" spans="1:6" x14ac:dyDescent="0.2">
      <c r="A33" s="66"/>
      <c r="B33" s="220"/>
      <c r="C33" s="94">
        <v>2400</v>
      </c>
      <c r="D33" s="95" t="s">
        <v>81</v>
      </c>
      <c r="E33" s="67"/>
      <c r="F33" s="63"/>
    </row>
    <row r="34" spans="1:6" x14ac:dyDescent="0.2">
      <c r="A34" s="66"/>
      <c r="B34" s="112" t="s">
        <v>24</v>
      </c>
      <c r="C34" s="99">
        <f>(SUMPRODUCT(C10:C13,C29:C32)+C13*(1-C25)*C33)/1000000</f>
        <v>5.7569999999999997</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v>220</v>
      </c>
      <c r="D38" s="95" t="s">
        <v>80</v>
      </c>
      <c r="E38" s="63"/>
      <c r="F38" s="63"/>
    </row>
    <row r="39" spans="1:6" x14ac:dyDescent="0.2">
      <c r="A39" s="66"/>
      <c r="B39" s="220"/>
      <c r="C39" s="94">
        <v>240</v>
      </c>
      <c r="D39" s="95" t="s">
        <v>81</v>
      </c>
      <c r="E39" s="63"/>
      <c r="F39" s="63"/>
    </row>
    <row r="40" spans="1:6" x14ac:dyDescent="0.2">
      <c r="A40" s="66"/>
      <c r="B40" s="112" t="s">
        <v>26</v>
      </c>
      <c r="C40" s="100">
        <f>(SUMPRODUCT(C35:C38,C10:C13)+C13*(1-C25)*C39)/1000</f>
        <v>414.2</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0.25</v>
      </c>
      <c r="D44" s="95" t="s">
        <v>87</v>
      </c>
    </row>
    <row r="45" spans="1:6" x14ac:dyDescent="0.2">
      <c r="A45" s="66"/>
      <c r="B45" s="112" t="s">
        <v>31</v>
      </c>
      <c r="C45" s="101">
        <v>0.1</v>
      </c>
      <c r="D45" s="95" t="s">
        <v>88</v>
      </c>
    </row>
    <row r="46" spans="1:6" x14ac:dyDescent="0.2">
      <c r="A46" s="66"/>
      <c r="B46" s="112" t="s">
        <v>32</v>
      </c>
      <c r="C46" s="95">
        <f>C44*C13*C17*(1-C25)</f>
        <v>1710000</v>
      </c>
      <c r="D46" s="95" t="s">
        <v>89</v>
      </c>
    </row>
    <row r="47" spans="1:6" x14ac:dyDescent="0.2">
      <c r="A47" s="66"/>
      <c r="B47" s="112" t="s">
        <v>33</v>
      </c>
      <c r="C47" s="102">
        <v>3.4</v>
      </c>
      <c r="D47" s="95" t="s">
        <v>90</v>
      </c>
    </row>
    <row r="48" spans="1:6" x14ac:dyDescent="0.2">
      <c r="A48" s="66"/>
      <c r="B48" s="112" t="s">
        <v>34</v>
      </c>
      <c r="C48" s="101">
        <v>25</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0.38095238095238093</v>
      </c>
      <c r="D66" s="95"/>
    </row>
    <row r="67" spans="1:6" x14ac:dyDescent="0.2">
      <c r="A67" s="66"/>
      <c r="B67" s="126" t="s">
        <v>51</v>
      </c>
      <c r="C67" s="202">
        <f>IF(C65=0,C66,MIN(C66,C65/C31))</f>
        <v>0.38095238095238093</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v>0.3</v>
      </c>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6.7971825805531916</v>
      </c>
      <c r="D84" s="93" t="s">
        <v>66</v>
      </c>
      <c r="F84" s="69"/>
    </row>
    <row r="85" spans="1:44" x14ac:dyDescent="0.2">
      <c r="A85" s="66"/>
      <c r="B85" s="112" t="s">
        <v>3</v>
      </c>
      <c r="C85" s="109">
        <f>(D139-D131)/D132</f>
        <v>18.881062723758866</v>
      </c>
      <c r="D85" s="95" t="s">
        <v>67</v>
      </c>
      <c r="F85" s="66"/>
    </row>
    <row r="86" spans="1:44" x14ac:dyDescent="0.2">
      <c r="A86" s="66"/>
      <c r="B86" s="113" t="s">
        <v>4</v>
      </c>
      <c r="C86" s="109">
        <f>C85*100/1000*31.65</f>
        <v>59.758563520696811</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-5757000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6840000</v>
      </c>
      <c r="F97" s="154">
        <f t="shared" si="3"/>
        <v>6840000</v>
      </c>
      <c r="G97" s="154">
        <f t="shared" si="3"/>
        <v>6840000</v>
      </c>
      <c r="H97" s="154">
        <f t="shared" si="3"/>
        <v>6840000</v>
      </c>
      <c r="I97" s="154">
        <f t="shared" si="3"/>
        <v>6840000</v>
      </c>
      <c r="J97" s="154">
        <f t="shared" si="3"/>
        <v>6840000</v>
      </c>
      <c r="K97" s="154">
        <f t="shared" si="3"/>
        <v>6840000</v>
      </c>
      <c r="L97" s="154">
        <f t="shared" si="3"/>
        <v>6840000</v>
      </c>
      <c r="M97" s="154">
        <f t="shared" si="3"/>
        <v>6840000</v>
      </c>
      <c r="N97" s="154">
        <f t="shared" si="3"/>
        <v>6840000</v>
      </c>
      <c r="O97" s="154">
        <f t="shared" si="3"/>
        <v>6840000</v>
      </c>
      <c r="P97" s="154">
        <f t="shared" si="3"/>
        <v>6840000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4482898.3962085135</v>
      </c>
      <c r="F99" s="154">
        <f t="shared" si="4"/>
        <v>4482898.3962085135</v>
      </c>
      <c r="G99" s="154">
        <f t="shared" si="4"/>
        <v>4482898.3962085135</v>
      </c>
      <c r="H99" s="154">
        <f t="shared" si="4"/>
        <v>4482898.3962085135</v>
      </c>
      <c r="I99" s="154">
        <f t="shared" si="4"/>
        <v>4482898.3962085135</v>
      </c>
      <c r="J99" s="154">
        <f t="shared" si="4"/>
        <v>4482898.3962085135</v>
      </c>
      <c r="K99" s="154">
        <f t="shared" si="4"/>
        <v>4482898.3962085135</v>
      </c>
      <c r="L99" s="154">
        <f t="shared" si="4"/>
        <v>4482898.3962085135</v>
      </c>
      <c r="M99" s="154">
        <f t="shared" si="4"/>
        <v>4482898.3962085135</v>
      </c>
      <c r="N99" s="154">
        <f t="shared" si="4"/>
        <v>4482898.3962085135</v>
      </c>
      <c r="O99" s="154">
        <f t="shared" si="4"/>
        <v>4482898.3962085135</v>
      </c>
      <c r="P99" s="154">
        <f t="shared" si="4"/>
        <v>4482898.3962085135</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141883.73423999944</v>
      </c>
      <c r="F103" s="156">
        <f t="shared" ref="F103:AR103" si="7">IF(F99&gt;0,F99-F100,F97-F98)/1000*31.65</f>
        <v>141883.73423999944</v>
      </c>
      <c r="G103" s="156">
        <f t="shared" si="7"/>
        <v>141883.73423999944</v>
      </c>
      <c r="H103" s="156">
        <f t="shared" si="7"/>
        <v>141883.73423999944</v>
      </c>
      <c r="I103" s="156">
        <f t="shared" si="7"/>
        <v>141883.73423999944</v>
      </c>
      <c r="J103" s="156">
        <f t="shared" si="7"/>
        <v>141883.73423999944</v>
      </c>
      <c r="K103" s="156">
        <f t="shared" si="7"/>
        <v>141883.73423999944</v>
      </c>
      <c r="L103" s="156">
        <f t="shared" si="7"/>
        <v>141883.73423999944</v>
      </c>
      <c r="M103" s="156">
        <f t="shared" si="7"/>
        <v>141883.73423999944</v>
      </c>
      <c r="N103" s="156">
        <f t="shared" si="7"/>
        <v>141883.73423999944</v>
      </c>
      <c r="O103" s="156">
        <f t="shared" si="7"/>
        <v>141883.73423999944</v>
      </c>
      <c r="P103" s="156">
        <f t="shared" si="7"/>
        <v>141883.73423999944</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141883.73423999944</v>
      </c>
      <c r="F104" s="156">
        <f t="shared" ref="F104:AR104" si="8">SUM(F101:F103)</f>
        <v>141883.73423999944</v>
      </c>
      <c r="G104" s="156">
        <f t="shared" si="8"/>
        <v>141883.73423999944</v>
      </c>
      <c r="H104" s="156">
        <f t="shared" si="8"/>
        <v>141883.73423999944</v>
      </c>
      <c r="I104" s="156">
        <f t="shared" si="8"/>
        <v>141883.73423999944</v>
      </c>
      <c r="J104" s="156">
        <f t="shared" si="8"/>
        <v>141883.73423999944</v>
      </c>
      <c r="K104" s="156">
        <f t="shared" si="8"/>
        <v>141883.73423999944</v>
      </c>
      <c r="L104" s="156">
        <f t="shared" si="8"/>
        <v>141883.73423999944</v>
      </c>
      <c r="M104" s="156">
        <f t="shared" si="8"/>
        <v>141883.73423999944</v>
      </c>
      <c r="N104" s="156">
        <f t="shared" si="8"/>
        <v>141883.73423999944</v>
      </c>
      <c r="O104" s="156">
        <f t="shared" si="8"/>
        <v>141883.73423999944</v>
      </c>
      <c r="P104" s="156">
        <f t="shared" si="8"/>
        <v>141883.73423999944</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-414200</v>
      </c>
      <c r="F106" s="174">
        <f t="shared" si="9"/>
        <v>-422484</v>
      </c>
      <c r="G106" s="174">
        <f t="shared" si="9"/>
        <v>-430933.68</v>
      </c>
      <c r="H106" s="174">
        <f t="shared" si="9"/>
        <v>-439552.35359999997</v>
      </c>
      <c r="I106" s="174">
        <f t="shared" si="9"/>
        <v>-448343.40067200002</v>
      </c>
      <c r="J106" s="174">
        <f t="shared" si="9"/>
        <v>-457310.26868544001</v>
      </c>
      <c r="K106" s="174">
        <f t="shared" si="9"/>
        <v>-466456.47405914881</v>
      </c>
      <c r="L106" s="174">
        <f t="shared" si="9"/>
        <v>-475785.60354033171</v>
      </c>
      <c r="M106" s="174">
        <f t="shared" si="9"/>
        <v>-485301.31561113836</v>
      </c>
      <c r="N106" s="174">
        <f t="shared" si="9"/>
        <v>-495007.34192336112</v>
      </c>
      <c r="O106" s="174">
        <f t="shared" si="9"/>
        <v>-504907.4887618284</v>
      </c>
      <c r="P106" s="174">
        <f t="shared" si="9"/>
        <v>-515005.63853706489</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-1331341.1764705882</v>
      </c>
      <c r="F107" s="143">
        <f t="shared" si="10"/>
        <v>-1357968</v>
      </c>
      <c r="G107" s="143">
        <f t="shared" si="10"/>
        <v>-1385127.3599999999</v>
      </c>
      <c r="H107" s="143">
        <f t="shared" si="10"/>
        <v>-1412829.9071999998</v>
      </c>
      <c r="I107" s="143">
        <f t="shared" si="10"/>
        <v>-1441086.5053439999</v>
      </c>
      <c r="J107" s="143">
        <f t="shared" si="10"/>
        <v>-1469908.2354508799</v>
      </c>
      <c r="K107" s="143">
        <f t="shared" si="10"/>
        <v>-1499306.4001598977</v>
      </c>
      <c r="L107" s="143">
        <f t="shared" si="10"/>
        <v>-1529292.5281630952</v>
      </c>
      <c r="M107" s="143">
        <f t="shared" si="10"/>
        <v>-1559878.3787263574</v>
      </c>
      <c r="N107" s="143">
        <f t="shared" si="10"/>
        <v>-1591075.9463008845</v>
      </c>
      <c r="O107" s="143">
        <f t="shared" si="10"/>
        <v>-1622897.4652269022</v>
      </c>
      <c r="P107" s="143">
        <f t="shared" si="10"/>
        <v>-1655355.41453144</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-1745541.1764705882</v>
      </c>
      <c r="F117" s="143">
        <f t="shared" ref="F117:AR117" si="19">SUM(F106:F107)</f>
        <v>-1780452</v>
      </c>
      <c r="G117" s="143">
        <f t="shared" si="19"/>
        <v>-1816061.0399999998</v>
      </c>
      <c r="H117" s="143">
        <f t="shared" si="19"/>
        <v>-1852382.2607999998</v>
      </c>
      <c r="I117" s="143">
        <f t="shared" si="19"/>
        <v>-1889429.9060160001</v>
      </c>
      <c r="J117" s="143">
        <f t="shared" si="19"/>
        <v>-1927218.50413632</v>
      </c>
      <c r="K117" s="143">
        <f t="shared" si="19"/>
        <v>-1965762.8742190464</v>
      </c>
      <c r="L117" s="143">
        <f t="shared" si="19"/>
        <v>-2005078.1317034271</v>
      </c>
      <c r="M117" s="143">
        <f t="shared" si="19"/>
        <v>-2045179.6943374956</v>
      </c>
      <c r="N117" s="143">
        <f t="shared" si="19"/>
        <v>-2086083.2882242457</v>
      </c>
      <c r="O117" s="143">
        <f t="shared" si="19"/>
        <v>-2127804.9539887304</v>
      </c>
      <c r="P117" s="143">
        <f t="shared" si="19"/>
        <v>-2170361.0530685047</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-1745541.1764705882</v>
      </c>
      <c r="F118" s="151">
        <f t="shared" ref="F118:AR118" si="20">SUM(F116:F117)</f>
        <v>-1780452</v>
      </c>
      <c r="G118" s="151">
        <f t="shared" si="20"/>
        <v>-1816061.0399999998</v>
      </c>
      <c r="H118" s="151">
        <f t="shared" si="20"/>
        <v>-1852382.2607999998</v>
      </c>
      <c r="I118" s="151">
        <f t="shared" si="20"/>
        <v>-1889429.9060160001</v>
      </c>
      <c r="J118" s="151">
        <f t="shared" si="20"/>
        <v>-1927218.50413632</v>
      </c>
      <c r="K118" s="151">
        <f t="shared" si="20"/>
        <v>-1965762.8742190464</v>
      </c>
      <c r="L118" s="151">
        <f t="shared" si="20"/>
        <v>-2005078.1317034271</v>
      </c>
      <c r="M118" s="151">
        <f t="shared" si="20"/>
        <v>-2045179.6943374956</v>
      </c>
      <c r="N118" s="151">
        <f t="shared" si="20"/>
        <v>-2086083.2882242457</v>
      </c>
      <c r="O118" s="151">
        <f t="shared" si="20"/>
        <v>-2127804.9539887304</v>
      </c>
      <c r="P118" s="151">
        <f t="shared" si="20"/>
        <v>-2170361.0530685047</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-479750</v>
      </c>
      <c r="F120" s="160">
        <f t="shared" si="21"/>
        <v>-479750</v>
      </c>
      <c r="G120" s="160">
        <f t="shared" si="21"/>
        <v>-479750</v>
      </c>
      <c r="H120" s="160">
        <f t="shared" si="21"/>
        <v>-479750</v>
      </c>
      <c r="I120" s="160">
        <f t="shared" si="21"/>
        <v>-479750</v>
      </c>
      <c r="J120" s="160">
        <f t="shared" si="21"/>
        <v>-479750</v>
      </c>
      <c r="K120" s="160">
        <f t="shared" si="21"/>
        <v>-479750</v>
      </c>
      <c r="L120" s="160">
        <f t="shared" si="21"/>
        <v>-479750</v>
      </c>
      <c r="M120" s="160">
        <f t="shared" si="21"/>
        <v>-479750</v>
      </c>
      <c r="N120" s="160">
        <f t="shared" si="21"/>
        <v>-479750</v>
      </c>
      <c r="O120" s="160">
        <f t="shared" si="21"/>
        <v>-479750</v>
      </c>
      <c r="P120" s="160">
        <f t="shared" si="21"/>
        <v>-479750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-276336</v>
      </c>
      <c r="F121" s="143">
        <f t="shared" si="22"/>
        <v>-259955.62280906492</v>
      </c>
      <c r="G121" s="143">
        <f t="shared" si="22"/>
        <v>-242592.42298667374</v>
      </c>
      <c r="H121" s="143">
        <f t="shared" si="22"/>
        <v>-224187.43117493912</v>
      </c>
      <c r="I121" s="143">
        <f t="shared" si="22"/>
        <v>-204678.13985450036</v>
      </c>
      <c r="J121" s="143">
        <f t="shared" si="22"/>
        <v>-183998.29105483534</v>
      </c>
      <c r="K121" s="143">
        <f t="shared" si="22"/>
        <v>-162077.65132719037</v>
      </c>
      <c r="L121" s="143">
        <f t="shared" si="22"/>
        <v>-138841.77321588676</v>
      </c>
      <c r="M121" s="143">
        <f t="shared" si="22"/>
        <v>-114211.74241790488</v>
      </c>
      <c r="N121" s="143">
        <f t="shared" si="22"/>
        <v>-88103.909772044091</v>
      </c>
      <c r="O121" s="143">
        <f t="shared" si="22"/>
        <v>-60429.607167431685</v>
      </c>
      <c r="P121" s="143">
        <f t="shared" si="22"/>
        <v>-31094.846406542518</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-273006.28651558456</v>
      </c>
      <c r="F122" s="151">
        <f t="shared" si="23"/>
        <v>-289386.66370651958</v>
      </c>
      <c r="G122" s="151">
        <f t="shared" si="23"/>
        <v>-306749.86352891079</v>
      </c>
      <c r="H122" s="151">
        <f t="shared" si="23"/>
        <v>-325154.85534064542</v>
      </c>
      <c r="I122" s="151">
        <f t="shared" si="23"/>
        <v>-344664.14666108415</v>
      </c>
      <c r="J122" s="151">
        <f t="shared" si="23"/>
        <v>-365343.9954607492</v>
      </c>
      <c r="K122" s="151">
        <f t="shared" si="23"/>
        <v>-387264.63518839411</v>
      </c>
      <c r="L122" s="151">
        <f t="shared" si="23"/>
        <v>-410500.51329969778</v>
      </c>
      <c r="M122" s="151">
        <f t="shared" si="23"/>
        <v>-435130.54409767967</v>
      </c>
      <c r="N122" s="151">
        <f t="shared" si="23"/>
        <v>-461238.3767435404</v>
      </c>
      <c r="O122" s="151">
        <f t="shared" si="23"/>
        <v>-488912.67934815283</v>
      </c>
      <c r="P122" s="151">
        <f t="shared" si="23"/>
        <v>-518247.44010904199</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-549342.28651558456</v>
      </c>
      <c r="F123" s="154">
        <f t="shared" si="24"/>
        <v>-549342.28651558445</v>
      </c>
      <c r="G123" s="154">
        <f t="shared" si="24"/>
        <v>-549342.28651558456</v>
      </c>
      <c r="H123" s="154">
        <f t="shared" si="24"/>
        <v>-549342.28651558456</v>
      </c>
      <c r="I123" s="154">
        <f t="shared" si="24"/>
        <v>-549342.28651558445</v>
      </c>
      <c r="J123" s="154">
        <f t="shared" si="24"/>
        <v>-549342.28651558456</v>
      </c>
      <c r="K123" s="154">
        <f t="shared" si="24"/>
        <v>-549342.28651558445</v>
      </c>
      <c r="L123" s="154">
        <f t="shared" si="24"/>
        <v>-549342.28651558456</v>
      </c>
      <c r="M123" s="154">
        <f t="shared" si="24"/>
        <v>-549342.28651558456</v>
      </c>
      <c r="N123" s="154">
        <f t="shared" si="24"/>
        <v>-549342.28651558445</v>
      </c>
      <c r="O123" s="154">
        <f t="shared" si="24"/>
        <v>-549342.28651558456</v>
      </c>
      <c r="P123" s="154">
        <f t="shared" si="24"/>
        <v>-549342.28651558445</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-2501627.176470588</v>
      </c>
      <c r="F125" s="160">
        <f t="shared" ref="F125:AR125" si="25">F118+F120+F121</f>
        <v>-2520157.622809065</v>
      </c>
      <c r="G125" s="160">
        <f t="shared" si="25"/>
        <v>-2538403.4629866737</v>
      </c>
      <c r="H125" s="160">
        <f t="shared" si="25"/>
        <v>-2556319.6919749388</v>
      </c>
      <c r="I125" s="160">
        <f t="shared" si="25"/>
        <v>-2573858.0458705006</v>
      </c>
      <c r="J125" s="160">
        <f t="shared" si="25"/>
        <v>-2590966.7951911557</v>
      </c>
      <c r="K125" s="160">
        <f t="shared" si="25"/>
        <v>-2607590.5255462369</v>
      </c>
      <c r="L125" s="160">
        <f t="shared" si="25"/>
        <v>-2623669.9049193137</v>
      </c>
      <c r="M125" s="160">
        <f t="shared" si="25"/>
        <v>-2639141.4367554006</v>
      </c>
      <c r="N125" s="160">
        <f t="shared" si="25"/>
        <v>-2653937.1979962895</v>
      </c>
      <c r="O125" s="160">
        <f t="shared" si="25"/>
        <v>-2667984.5611561621</v>
      </c>
      <c r="P125" s="160">
        <f t="shared" si="25"/>
        <v>-2681205.8994750474</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625406.79411764699</v>
      </c>
      <c r="F126" s="143">
        <f t="shared" si="26"/>
        <v>630039.40570226626</v>
      </c>
      <c r="G126" s="143">
        <f t="shared" si="26"/>
        <v>634600.86574666842</v>
      </c>
      <c r="H126" s="143">
        <f t="shared" si="26"/>
        <v>639079.92299373471</v>
      </c>
      <c r="I126" s="143">
        <f t="shared" si="26"/>
        <v>643464.51146762515</v>
      </c>
      <c r="J126" s="143">
        <f t="shared" si="26"/>
        <v>647741.69879778894</v>
      </c>
      <c r="K126" s="143">
        <f t="shared" si="26"/>
        <v>651897.63138655922</v>
      </c>
      <c r="L126" s="143">
        <f t="shared" si="26"/>
        <v>655917.47622982843</v>
      </c>
      <c r="M126" s="143">
        <f t="shared" si="26"/>
        <v>659785.35918885015</v>
      </c>
      <c r="N126" s="143">
        <f t="shared" si="26"/>
        <v>663484.29949907237</v>
      </c>
      <c r="O126" s="143">
        <f t="shared" si="26"/>
        <v>666996.14028904052</v>
      </c>
      <c r="P126" s="143">
        <f t="shared" si="26"/>
        <v>670301.47486876184</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-1669476.6688685257</v>
      </c>
      <c r="F128" s="160">
        <f t="shared" ref="F128:AR128" si="27">F118+F123+F126</f>
        <v>-1699754.8808133178</v>
      </c>
      <c r="G128" s="160">
        <f t="shared" si="27"/>
        <v>-1730802.4607689157</v>
      </c>
      <c r="H128" s="160">
        <f t="shared" si="27"/>
        <v>-1762644.6243218498</v>
      </c>
      <c r="I128" s="160">
        <f t="shared" si="27"/>
        <v>-1795307.6810639596</v>
      </c>
      <c r="J128" s="160">
        <f t="shared" si="27"/>
        <v>-1828819.0918541155</v>
      </c>
      <c r="K128" s="160">
        <f t="shared" si="27"/>
        <v>-1863207.5293480719</v>
      </c>
      <c r="L128" s="160">
        <f t="shared" si="27"/>
        <v>-1898502.9419891834</v>
      </c>
      <c r="M128" s="160">
        <f t="shared" si="27"/>
        <v>-1934736.6216642302</v>
      </c>
      <c r="N128" s="160">
        <f t="shared" si="27"/>
        <v>-1971941.2752407577</v>
      </c>
      <c r="O128" s="160">
        <f t="shared" si="27"/>
        <v>-2010151.1002152746</v>
      </c>
      <c r="P128" s="160">
        <f t="shared" si="27"/>
        <v>-2049401.864715327</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141883.73423999944</v>
      </c>
      <c r="F129" s="143">
        <f t="shared" ref="F129:AR129" si="28">IF(F89&gt;$C$81,0,F104)</f>
        <v>141883.73423999944</v>
      </c>
      <c r="G129" s="143">
        <f t="shared" si="28"/>
        <v>141883.73423999944</v>
      </c>
      <c r="H129" s="143">
        <f t="shared" si="28"/>
        <v>141883.73423999944</v>
      </c>
      <c r="I129" s="143">
        <f t="shared" si="28"/>
        <v>141883.73423999944</v>
      </c>
      <c r="J129" s="143">
        <f t="shared" si="28"/>
        <v>141883.73423999944</v>
      </c>
      <c r="K129" s="143">
        <f t="shared" si="28"/>
        <v>141883.73423999944</v>
      </c>
      <c r="L129" s="143">
        <f t="shared" si="28"/>
        <v>141883.73423999944</v>
      </c>
      <c r="M129" s="143">
        <f t="shared" si="28"/>
        <v>141883.73423999944</v>
      </c>
      <c r="N129" s="143">
        <f t="shared" si="28"/>
        <v>141883.73423999944</v>
      </c>
      <c r="O129" s="143">
        <f t="shared" si="28"/>
        <v>141883.73423999944</v>
      </c>
      <c r="P129" s="143">
        <f t="shared" si="28"/>
        <v>141883.73423999944</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-9739635.9463413432</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576823.2490767946</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5757000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2193142.8571428568</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4605600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1151400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109</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40.715555736235743</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370</v>
      </c>
      <c r="D13" s="95" t="s">
        <v>72</v>
      </c>
      <c r="E13" s="63"/>
      <c r="F13" s="63"/>
    </row>
    <row r="14" spans="1:26" x14ac:dyDescent="0.2">
      <c r="A14" s="66"/>
      <c r="B14" s="112" t="s">
        <v>10</v>
      </c>
      <c r="C14" s="95">
        <f>IF(C13=0,,C13*C24*(1-C25)*C26*C27)</f>
        <v>230.60176935228978</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8000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0.57999999999999996</v>
      </c>
      <c r="D24" s="95"/>
      <c r="E24" s="67"/>
      <c r="F24" s="63"/>
    </row>
    <row r="25" spans="1:6" ht="12.75" customHeight="1" x14ac:dyDescent="0.2">
      <c r="A25" s="66"/>
      <c r="B25" s="112" t="s">
        <v>20</v>
      </c>
      <c r="C25" s="98">
        <v>0.05</v>
      </c>
      <c r="D25" s="95"/>
      <c r="E25" s="67"/>
      <c r="F25" s="63"/>
    </row>
    <row r="26" spans="1:6" ht="12.75" customHeight="1" x14ac:dyDescent="0.2">
      <c r="A26" s="66"/>
      <c r="B26" s="112" t="s">
        <v>21</v>
      </c>
      <c r="C26" s="98">
        <v>1</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v>385</v>
      </c>
      <c r="D33" s="95" t="s">
        <v>81</v>
      </c>
      <c r="E33" s="67"/>
      <c r="F33" s="63"/>
    </row>
    <row r="34" spans="1:6" x14ac:dyDescent="0.2">
      <c r="A34" s="66"/>
      <c r="B34" s="112" t="s">
        <v>24</v>
      </c>
      <c r="C34" s="99">
        <f>(SUMPRODUCT(C10:C13,C29:C32)+C13*(1-C25)*C33)/1000000</f>
        <v>0.13532749999999999</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v>480</v>
      </c>
      <c r="D38" s="95" t="s">
        <v>80</v>
      </c>
      <c r="E38" s="63"/>
      <c r="F38" s="63"/>
    </row>
    <row r="39" spans="1:6" x14ac:dyDescent="0.2">
      <c r="A39" s="66"/>
      <c r="B39" s="220"/>
      <c r="C39" s="94">
        <v>38</v>
      </c>
      <c r="D39" s="95" t="s">
        <v>81</v>
      </c>
      <c r="E39" s="63"/>
      <c r="F39" s="63"/>
    </row>
    <row r="40" spans="1:6" x14ac:dyDescent="0.2">
      <c r="A40" s="66"/>
      <c r="B40" s="112" t="s">
        <v>26</v>
      </c>
      <c r="C40" s="100">
        <f>(SUMPRODUCT(C35:C38,C10:C13)+C13*(1-C25)*C39)/1000</f>
        <v>190.95699999999999</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0.12</v>
      </c>
      <c r="D44" s="95" t="s">
        <v>87</v>
      </c>
    </row>
    <row r="45" spans="1:6" x14ac:dyDescent="0.2">
      <c r="A45" s="66"/>
      <c r="B45" s="112" t="s">
        <v>31</v>
      </c>
      <c r="C45" s="101">
        <v>0.1</v>
      </c>
      <c r="D45" s="95" t="s">
        <v>88</v>
      </c>
    </row>
    <row r="46" spans="1:6" x14ac:dyDescent="0.2">
      <c r="A46" s="66"/>
      <c r="B46" s="112" t="s">
        <v>32</v>
      </c>
      <c r="C46" s="95">
        <f>C44*C13*C17*(1-C25)</f>
        <v>337440</v>
      </c>
      <c r="D46" s="95" t="s">
        <v>89</v>
      </c>
    </row>
    <row r="47" spans="1:6" x14ac:dyDescent="0.2">
      <c r="A47" s="66"/>
      <c r="B47" s="112" t="s">
        <v>33</v>
      </c>
      <c r="C47" s="102">
        <v>3.4</v>
      </c>
      <c r="D47" s="95" t="s">
        <v>90</v>
      </c>
    </row>
    <row r="48" spans="1:6" x14ac:dyDescent="0.2">
      <c r="A48" s="66"/>
      <c r="B48" s="112" t="s">
        <v>34</v>
      </c>
      <c r="C48" s="101">
        <v>25</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4.6311532590979043</v>
      </c>
      <c r="D84" s="93" t="s">
        <v>66</v>
      </c>
      <c r="F84" s="69"/>
    </row>
    <row r="85" spans="1:44" x14ac:dyDescent="0.2">
      <c r="A85" s="66"/>
      <c r="B85" s="112" t="s">
        <v>3</v>
      </c>
      <c r="C85" s="109">
        <f>(D139-D131)/D132</f>
        <v>12.864314608605289</v>
      </c>
      <c r="D85" s="95" t="s">
        <v>67</v>
      </c>
      <c r="F85" s="66"/>
    </row>
    <row r="86" spans="1:44" x14ac:dyDescent="0.2">
      <c r="A86" s="66"/>
      <c r="B86" s="113" t="s">
        <v>4</v>
      </c>
      <c r="C86" s="109">
        <f>C85*100/1000*31.65</f>
        <v>40.715555736235743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-135327.5</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2812000</v>
      </c>
      <c r="F97" s="154">
        <f t="shared" si="3"/>
        <v>2812000</v>
      </c>
      <c r="G97" s="154">
        <f t="shared" si="3"/>
        <v>2812000</v>
      </c>
      <c r="H97" s="154">
        <f t="shared" si="3"/>
        <v>2812000</v>
      </c>
      <c r="I97" s="154">
        <f t="shared" si="3"/>
        <v>2812000</v>
      </c>
      <c r="J97" s="154">
        <f t="shared" si="3"/>
        <v>2812000</v>
      </c>
      <c r="K97" s="154">
        <f t="shared" si="3"/>
        <v>2812000</v>
      </c>
      <c r="L97" s="154">
        <f t="shared" si="3"/>
        <v>2812000</v>
      </c>
      <c r="M97" s="154">
        <f t="shared" si="3"/>
        <v>2812000</v>
      </c>
      <c r="N97" s="154">
        <f t="shared" si="3"/>
        <v>2812000</v>
      </c>
      <c r="O97" s="154">
        <f t="shared" si="3"/>
        <v>2812000</v>
      </c>
      <c r="P97" s="154">
        <f t="shared" si="3"/>
        <v>2812000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1844814.1548183183</v>
      </c>
      <c r="F99" s="154">
        <f t="shared" si="4"/>
        <v>1844814.1548183183</v>
      </c>
      <c r="G99" s="154">
        <f t="shared" si="4"/>
        <v>1844814.1548183183</v>
      </c>
      <c r="H99" s="154">
        <f t="shared" si="4"/>
        <v>1844814.1548183183</v>
      </c>
      <c r="I99" s="154">
        <f t="shared" si="4"/>
        <v>1844814.1548183183</v>
      </c>
      <c r="J99" s="154">
        <f t="shared" si="4"/>
        <v>1844814.1548183183</v>
      </c>
      <c r="K99" s="154">
        <f t="shared" si="4"/>
        <v>1844814.1548183183</v>
      </c>
      <c r="L99" s="154">
        <f t="shared" si="4"/>
        <v>1844814.1548183183</v>
      </c>
      <c r="M99" s="154">
        <f t="shared" si="4"/>
        <v>1844814.1548183183</v>
      </c>
      <c r="N99" s="154">
        <f t="shared" si="4"/>
        <v>1844814.1548183183</v>
      </c>
      <c r="O99" s="154">
        <f t="shared" si="4"/>
        <v>1844814.1548183183</v>
      </c>
      <c r="P99" s="154">
        <f t="shared" si="4"/>
        <v>1844814.1548183183</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58388.367999999769</v>
      </c>
      <c r="F103" s="156">
        <f t="shared" ref="F103:AR103" si="7">IF(F99&gt;0,F99-F100,F97-F98)/1000*31.65</f>
        <v>58388.367999999769</v>
      </c>
      <c r="G103" s="156">
        <f t="shared" si="7"/>
        <v>58388.367999999769</v>
      </c>
      <c r="H103" s="156">
        <f t="shared" si="7"/>
        <v>58388.367999999769</v>
      </c>
      <c r="I103" s="156">
        <f t="shared" si="7"/>
        <v>58388.367999999769</v>
      </c>
      <c r="J103" s="156">
        <f t="shared" si="7"/>
        <v>58388.367999999769</v>
      </c>
      <c r="K103" s="156">
        <f t="shared" si="7"/>
        <v>58388.367999999769</v>
      </c>
      <c r="L103" s="156">
        <f t="shared" si="7"/>
        <v>58388.367999999769</v>
      </c>
      <c r="M103" s="156">
        <f t="shared" si="7"/>
        <v>58388.367999999769</v>
      </c>
      <c r="N103" s="156">
        <f t="shared" si="7"/>
        <v>58388.367999999769</v>
      </c>
      <c r="O103" s="156">
        <f t="shared" si="7"/>
        <v>58388.367999999769</v>
      </c>
      <c r="P103" s="156">
        <f t="shared" si="7"/>
        <v>58388.367999999769</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58388.367999999769</v>
      </c>
      <c r="F104" s="156">
        <f t="shared" ref="F104:AR104" si="8">SUM(F101:F103)</f>
        <v>58388.367999999769</v>
      </c>
      <c r="G104" s="156">
        <f t="shared" si="8"/>
        <v>58388.367999999769</v>
      </c>
      <c r="H104" s="156">
        <f t="shared" si="8"/>
        <v>58388.367999999769</v>
      </c>
      <c r="I104" s="156">
        <f t="shared" si="8"/>
        <v>58388.367999999769</v>
      </c>
      <c r="J104" s="156">
        <f t="shared" si="8"/>
        <v>58388.367999999769</v>
      </c>
      <c r="K104" s="156">
        <f t="shared" si="8"/>
        <v>58388.367999999769</v>
      </c>
      <c r="L104" s="156">
        <f t="shared" si="8"/>
        <v>58388.367999999769</v>
      </c>
      <c r="M104" s="156">
        <f t="shared" si="8"/>
        <v>58388.367999999769</v>
      </c>
      <c r="N104" s="156">
        <f t="shared" si="8"/>
        <v>58388.367999999769</v>
      </c>
      <c r="O104" s="156">
        <f t="shared" si="8"/>
        <v>58388.367999999769</v>
      </c>
      <c r="P104" s="156">
        <f t="shared" si="8"/>
        <v>58388.367999999769</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-190957</v>
      </c>
      <c r="F106" s="174">
        <f t="shared" si="9"/>
        <v>-194776.14</v>
      </c>
      <c r="G106" s="174">
        <f t="shared" si="9"/>
        <v>-198671.66279999999</v>
      </c>
      <c r="H106" s="174">
        <f t="shared" si="9"/>
        <v>-202645.09605599998</v>
      </c>
      <c r="I106" s="174">
        <f t="shared" si="9"/>
        <v>-206697.99797711999</v>
      </c>
      <c r="J106" s="174">
        <f t="shared" si="9"/>
        <v>-210831.95793666239</v>
      </c>
      <c r="K106" s="174">
        <f t="shared" si="9"/>
        <v>-215048.59709539567</v>
      </c>
      <c r="L106" s="174">
        <f t="shared" si="9"/>
        <v>-219349.56903730353</v>
      </c>
      <c r="M106" s="174">
        <f t="shared" si="9"/>
        <v>-223736.56041804963</v>
      </c>
      <c r="N106" s="174">
        <f t="shared" si="9"/>
        <v>-228211.29162641062</v>
      </c>
      <c r="O106" s="174">
        <f t="shared" si="9"/>
        <v>-232775.51745893882</v>
      </c>
      <c r="P106" s="174">
        <f t="shared" si="9"/>
        <v>-237431.02780811756</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-485666.35294117645</v>
      </c>
      <c r="F107" s="143">
        <f t="shared" si="10"/>
        <v>-495379.68</v>
      </c>
      <c r="G107" s="143">
        <f t="shared" si="10"/>
        <v>-505287.27359999996</v>
      </c>
      <c r="H107" s="143">
        <f t="shared" si="10"/>
        <v>-515393.01907199994</v>
      </c>
      <c r="I107" s="143">
        <f t="shared" si="10"/>
        <v>-525700.87945343996</v>
      </c>
      <c r="J107" s="143">
        <f t="shared" si="10"/>
        <v>-536214.89704250882</v>
      </c>
      <c r="K107" s="143">
        <f t="shared" si="10"/>
        <v>-546939.19498335896</v>
      </c>
      <c r="L107" s="143">
        <f t="shared" si="10"/>
        <v>-557877.97888302605</v>
      </c>
      <c r="M107" s="143">
        <f t="shared" si="10"/>
        <v>-569035.53846068657</v>
      </c>
      <c r="N107" s="143">
        <f t="shared" si="10"/>
        <v>-580416.24922990031</v>
      </c>
      <c r="O107" s="143">
        <f t="shared" si="10"/>
        <v>-592024.5742144984</v>
      </c>
      <c r="P107" s="143">
        <f t="shared" si="10"/>
        <v>-603865.06569878827</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-676623.35294117639</v>
      </c>
      <c r="F117" s="143">
        <f t="shared" ref="F117:AR117" si="19">SUM(F106:F107)</f>
        <v>-690155.82000000007</v>
      </c>
      <c r="G117" s="143">
        <f t="shared" si="19"/>
        <v>-703958.93640000001</v>
      </c>
      <c r="H117" s="143">
        <f t="shared" si="19"/>
        <v>-718038.11512799992</v>
      </c>
      <c r="I117" s="143">
        <f t="shared" si="19"/>
        <v>-732398.87743055995</v>
      </c>
      <c r="J117" s="143">
        <f t="shared" si="19"/>
        <v>-747046.85497917118</v>
      </c>
      <c r="K117" s="143">
        <f t="shared" si="19"/>
        <v>-761987.79207875463</v>
      </c>
      <c r="L117" s="143">
        <f t="shared" si="19"/>
        <v>-777227.54792032961</v>
      </c>
      <c r="M117" s="143">
        <f t="shared" si="19"/>
        <v>-792772.09887873614</v>
      </c>
      <c r="N117" s="143">
        <f t="shared" si="19"/>
        <v>-808627.54085631086</v>
      </c>
      <c r="O117" s="143">
        <f t="shared" si="19"/>
        <v>-824800.09167343727</v>
      </c>
      <c r="P117" s="143">
        <f t="shared" si="19"/>
        <v>-841296.09350690583</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-676623.35294117639</v>
      </c>
      <c r="F118" s="151">
        <f t="shared" ref="F118:AR118" si="20">SUM(F116:F117)</f>
        <v>-690155.82000000007</v>
      </c>
      <c r="G118" s="151">
        <f t="shared" si="20"/>
        <v>-703958.93640000001</v>
      </c>
      <c r="H118" s="151">
        <f t="shared" si="20"/>
        <v>-718038.11512799992</v>
      </c>
      <c r="I118" s="151">
        <f t="shared" si="20"/>
        <v>-732398.87743055995</v>
      </c>
      <c r="J118" s="151">
        <f t="shared" si="20"/>
        <v>-747046.85497917118</v>
      </c>
      <c r="K118" s="151">
        <f t="shared" si="20"/>
        <v>-761987.79207875463</v>
      </c>
      <c r="L118" s="151">
        <f t="shared" si="20"/>
        <v>-777227.54792032961</v>
      </c>
      <c r="M118" s="151">
        <f t="shared" si="20"/>
        <v>-792772.09887873614</v>
      </c>
      <c r="N118" s="151">
        <f t="shared" si="20"/>
        <v>-808627.54085631086</v>
      </c>
      <c r="O118" s="151">
        <f t="shared" si="20"/>
        <v>-824800.09167343727</v>
      </c>
      <c r="P118" s="151">
        <f t="shared" si="20"/>
        <v>-841296.09350690583</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-11277.291666666666</v>
      </c>
      <c r="F120" s="160">
        <f t="shared" si="21"/>
        <v>-11277.291666666666</v>
      </c>
      <c r="G120" s="160">
        <f t="shared" si="21"/>
        <v>-11277.291666666666</v>
      </c>
      <c r="H120" s="160">
        <f t="shared" si="21"/>
        <v>-11277.291666666666</v>
      </c>
      <c r="I120" s="160">
        <f t="shared" si="21"/>
        <v>-11277.291666666666</v>
      </c>
      <c r="J120" s="160">
        <f t="shared" si="21"/>
        <v>-11277.291666666666</v>
      </c>
      <c r="K120" s="160">
        <f t="shared" si="21"/>
        <v>-11277.291666666666</v>
      </c>
      <c r="L120" s="160">
        <f t="shared" si="21"/>
        <v>-11277.291666666666</v>
      </c>
      <c r="M120" s="160">
        <f t="shared" si="21"/>
        <v>-11277.291666666666</v>
      </c>
      <c r="N120" s="160">
        <f t="shared" si="21"/>
        <v>-11277.291666666666</v>
      </c>
      <c r="O120" s="160">
        <f t="shared" si="21"/>
        <v>-11277.291666666666</v>
      </c>
      <c r="P120" s="160">
        <f t="shared" si="21"/>
        <v>-11277.291666666666</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-6495.7199999999993</v>
      </c>
      <c r="F121" s="143">
        <f t="shared" si="22"/>
        <v>-6110.6730147114358</v>
      </c>
      <c r="G121" s="143">
        <f t="shared" si="22"/>
        <v>-5702.5232103055578</v>
      </c>
      <c r="H121" s="143">
        <f t="shared" si="22"/>
        <v>-5269.8844176353268</v>
      </c>
      <c r="I121" s="143">
        <f t="shared" si="22"/>
        <v>-4811.2872974048805</v>
      </c>
      <c r="J121" s="143">
        <f t="shared" si="22"/>
        <v>-4325.1743499606091</v>
      </c>
      <c r="K121" s="143">
        <f t="shared" si="22"/>
        <v>-3809.8946256696813</v>
      </c>
      <c r="L121" s="143">
        <f t="shared" si="22"/>
        <v>-3263.6981179212985</v>
      </c>
      <c r="M121" s="143">
        <f t="shared" si="22"/>
        <v>-2684.7298197080117</v>
      </c>
      <c r="N121" s="143">
        <f t="shared" si="22"/>
        <v>-2071.0234236019278</v>
      </c>
      <c r="O121" s="143">
        <f t="shared" si="22"/>
        <v>-1420.4946437294791</v>
      </c>
      <c r="P121" s="143">
        <f t="shared" si="22"/>
        <v>-730.93413706468345</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-6417.4497548094096</v>
      </c>
      <c r="F122" s="151">
        <f t="shared" si="23"/>
        <v>-6802.496740097974</v>
      </c>
      <c r="G122" s="151">
        <f t="shared" si="23"/>
        <v>-7210.6465445038521</v>
      </c>
      <c r="H122" s="151">
        <f t="shared" si="23"/>
        <v>-7643.2853371740821</v>
      </c>
      <c r="I122" s="151">
        <f t="shared" si="23"/>
        <v>-8101.8824574045284</v>
      </c>
      <c r="J122" s="151">
        <f t="shared" si="23"/>
        <v>-8587.9954048487998</v>
      </c>
      <c r="K122" s="151">
        <f t="shared" si="23"/>
        <v>-9103.2751291397271</v>
      </c>
      <c r="L122" s="151">
        <f t="shared" si="23"/>
        <v>-9649.4716368881109</v>
      </c>
      <c r="M122" s="151">
        <f t="shared" si="23"/>
        <v>-10228.439935101398</v>
      </c>
      <c r="N122" s="151">
        <f t="shared" si="23"/>
        <v>-10842.146331207479</v>
      </c>
      <c r="O122" s="151">
        <f t="shared" si="23"/>
        <v>-11492.675111079931</v>
      </c>
      <c r="P122" s="151">
        <f t="shared" si="23"/>
        <v>-12182.235617744725</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-12913.169754809409</v>
      </c>
      <c r="F123" s="154">
        <f t="shared" si="24"/>
        <v>-12913.169754809409</v>
      </c>
      <c r="G123" s="154">
        <f t="shared" si="24"/>
        <v>-12913.169754809409</v>
      </c>
      <c r="H123" s="154">
        <f t="shared" si="24"/>
        <v>-12913.169754809409</v>
      </c>
      <c r="I123" s="154">
        <f t="shared" si="24"/>
        <v>-12913.169754809409</v>
      </c>
      <c r="J123" s="154">
        <f t="shared" si="24"/>
        <v>-12913.169754809409</v>
      </c>
      <c r="K123" s="154">
        <f t="shared" si="24"/>
        <v>-12913.169754809409</v>
      </c>
      <c r="L123" s="154">
        <f t="shared" si="24"/>
        <v>-12913.169754809409</v>
      </c>
      <c r="M123" s="154">
        <f t="shared" si="24"/>
        <v>-12913.169754809409</v>
      </c>
      <c r="N123" s="154">
        <f t="shared" si="24"/>
        <v>-12913.169754809407</v>
      </c>
      <c r="O123" s="154">
        <f t="shared" si="24"/>
        <v>-12913.169754809409</v>
      </c>
      <c r="P123" s="154">
        <f t="shared" si="24"/>
        <v>-12913.169754809409</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-694396.36460784299</v>
      </c>
      <c r="F125" s="160">
        <f t="shared" ref="F125:AR125" si="25">F118+F120+F121</f>
        <v>-707543.78468137817</v>
      </c>
      <c r="G125" s="160">
        <f t="shared" si="25"/>
        <v>-720938.75127697224</v>
      </c>
      <c r="H125" s="160">
        <f t="shared" si="25"/>
        <v>-734585.29121230182</v>
      </c>
      <c r="I125" s="160">
        <f t="shared" si="25"/>
        <v>-748487.45639463142</v>
      </c>
      <c r="J125" s="160">
        <f t="shared" si="25"/>
        <v>-762649.32099579845</v>
      </c>
      <c r="K125" s="160">
        <f t="shared" si="25"/>
        <v>-777074.97837109095</v>
      </c>
      <c r="L125" s="160">
        <f t="shared" si="25"/>
        <v>-791768.53770491749</v>
      </c>
      <c r="M125" s="160">
        <f t="shared" si="25"/>
        <v>-806734.12036511081</v>
      </c>
      <c r="N125" s="160">
        <f t="shared" si="25"/>
        <v>-821975.85594657937</v>
      </c>
      <c r="O125" s="160">
        <f t="shared" si="25"/>
        <v>-837497.87798383343</v>
      </c>
      <c r="P125" s="160">
        <f t="shared" si="25"/>
        <v>-853304.31931063719</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173599.09115196075</v>
      </c>
      <c r="F126" s="143">
        <f t="shared" si="26"/>
        <v>176885.94617034454</v>
      </c>
      <c r="G126" s="143">
        <f t="shared" si="26"/>
        <v>180234.68781924306</v>
      </c>
      <c r="H126" s="143">
        <f t="shared" si="26"/>
        <v>183646.32280307545</v>
      </c>
      <c r="I126" s="143">
        <f t="shared" si="26"/>
        <v>187121.86409865785</v>
      </c>
      <c r="J126" s="143">
        <f t="shared" si="26"/>
        <v>190662.33024894961</v>
      </c>
      <c r="K126" s="143">
        <f t="shared" si="26"/>
        <v>194268.74459277274</v>
      </c>
      <c r="L126" s="143">
        <f t="shared" si="26"/>
        <v>197942.13442622937</v>
      </c>
      <c r="M126" s="143">
        <f t="shared" si="26"/>
        <v>201683.5300912777</v>
      </c>
      <c r="N126" s="143">
        <f t="shared" si="26"/>
        <v>205493.96398664484</v>
      </c>
      <c r="O126" s="143">
        <f t="shared" si="26"/>
        <v>209374.46949595836</v>
      </c>
      <c r="P126" s="143">
        <f t="shared" si="26"/>
        <v>213326.0798276593</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-515937.43154402508</v>
      </c>
      <c r="F128" s="160">
        <f t="shared" ref="F128:AR128" si="27">F118+F123+F126</f>
        <v>-526183.04358446505</v>
      </c>
      <c r="G128" s="160">
        <f t="shared" si="27"/>
        <v>-536637.41833556641</v>
      </c>
      <c r="H128" s="160">
        <f t="shared" si="27"/>
        <v>-547304.96207973384</v>
      </c>
      <c r="I128" s="160">
        <f t="shared" si="27"/>
        <v>-558190.18308671145</v>
      </c>
      <c r="J128" s="160">
        <f t="shared" si="27"/>
        <v>-569297.69448503107</v>
      </c>
      <c r="K128" s="160">
        <f t="shared" si="27"/>
        <v>-580632.2172407913</v>
      </c>
      <c r="L128" s="160">
        <f t="shared" si="27"/>
        <v>-592198.58324890956</v>
      </c>
      <c r="M128" s="160">
        <f t="shared" si="27"/>
        <v>-604001.73854226794</v>
      </c>
      <c r="N128" s="160">
        <f t="shared" si="27"/>
        <v>-616046.74662447535</v>
      </c>
      <c r="O128" s="160">
        <f t="shared" si="27"/>
        <v>-628338.79193228832</v>
      </c>
      <c r="P128" s="160">
        <f t="shared" si="27"/>
        <v>-640883.18343405589</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58388.367999999769</v>
      </c>
      <c r="F129" s="143">
        <f t="shared" ref="F129:AR129" si="28">IF(F89&gt;$C$81,0,F104)</f>
        <v>58388.367999999769</v>
      </c>
      <c r="G129" s="143">
        <f t="shared" si="28"/>
        <v>58388.367999999769</v>
      </c>
      <c r="H129" s="143">
        <f t="shared" si="28"/>
        <v>58388.367999999769</v>
      </c>
      <c r="I129" s="143">
        <f t="shared" si="28"/>
        <v>58388.367999999769</v>
      </c>
      <c r="J129" s="143">
        <f t="shared" si="28"/>
        <v>58388.367999999769</v>
      </c>
      <c r="K129" s="143">
        <f t="shared" si="28"/>
        <v>58388.367999999769</v>
      </c>
      <c r="L129" s="143">
        <f t="shared" si="28"/>
        <v>58388.367999999769</v>
      </c>
      <c r="M129" s="143">
        <f t="shared" si="28"/>
        <v>58388.367999999769</v>
      </c>
      <c r="N129" s="143">
        <f t="shared" si="28"/>
        <v>58388.367999999769</v>
      </c>
      <c r="O129" s="143">
        <f t="shared" si="28"/>
        <v>58388.367999999769</v>
      </c>
      <c r="P129" s="143">
        <f t="shared" si="28"/>
        <v>58388.367999999769</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-3026611.763243529</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237375.82266534754</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135327.5</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108262</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27065.5</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110</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42.460184179130664</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370</v>
      </c>
      <c r="D13" s="95" t="s">
        <v>72</v>
      </c>
      <c r="E13" s="63"/>
      <c r="F13" s="63"/>
    </row>
    <row r="14" spans="1:26" x14ac:dyDescent="0.2">
      <c r="A14" s="66"/>
      <c r="B14" s="112" t="s">
        <v>10</v>
      </c>
      <c r="C14" s="95">
        <f>IF(C13=0,,C13*C24*(1-C25)*C26*C27)</f>
        <v>230.60176935228978</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7000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0.57999999999999996</v>
      </c>
      <c r="D24" s="95"/>
      <c r="E24" s="67"/>
      <c r="F24" s="63"/>
    </row>
    <row r="25" spans="1:6" ht="12.75" customHeight="1" x14ac:dyDescent="0.2">
      <c r="A25" s="66"/>
      <c r="B25" s="112" t="s">
        <v>20</v>
      </c>
      <c r="C25" s="98">
        <v>0.05</v>
      </c>
      <c r="D25" s="95"/>
      <c r="E25" s="67"/>
      <c r="F25" s="63"/>
    </row>
    <row r="26" spans="1:6" ht="12.75" customHeight="1" x14ac:dyDescent="0.2">
      <c r="A26" s="66"/>
      <c r="B26" s="112" t="s">
        <v>21</v>
      </c>
      <c r="C26" s="98">
        <v>1</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v>385</v>
      </c>
      <c r="D33" s="95" t="s">
        <v>81</v>
      </c>
      <c r="E33" s="67"/>
      <c r="F33" s="63"/>
    </row>
    <row r="34" spans="1:6" x14ac:dyDescent="0.2">
      <c r="A34" s="66"/>
      <c r="B34" s="112" t="s">
        <v>24</v>
      </c>
      <c r="C34" s="99">
        <f>(SUMPRODUCT(C10:C13,C29:C32)+C13*(1-C25)*C33)/1000000</f>
        <v>0.13532749999999999</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v>480</v>
      </c>
      <c r="D38" s="95" t="s">
        <v>80</v>
      </c>
      <c r="E38" s="63"/>
      <c r="F38" s="63"/>
    </row>
    <row r="39" spans="1:6" x14ac:dyDescent="0.2">
      <c r="A39" s="66"/>
      <c r="B39" s="220"/>
      <c r="C39" s="94">
        <v>38</v>
      </c>
      <c r="D39" s="95" t="s">
        <v>81</v>
      </c>
      <c r="E39" s="63"/>
      <c r="F39" s="63"/>
    </row>
    <row r="40" spans="1:6" x14ac:dyDescent="0.2">
      <c r="A40" s="66"/>
      <c r="B40" s="112" t="s">
        <v>26</v>
      </c>
      <c r="C40" s="100">
        <f>(SUMPRODUCT(C35:C38,C10:C13)+C13*(1-C25)*C39)/1000</f>
        <v>190.95699999999999</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0.12</v>
      </c>
      <c r="D44" s="95" t="s">
        <v>87</v>
      </c>
    </row>
    <row r="45" spans="1:6" x14ac:dyDescent="0.2">
      <c r="A45" s="66"/>
      <c r="B45" s="112" t="s">
        <v>31</v>
      </c>
      <c r="C45" s="101">
        <v>0.1</v>
      </c>
      <c r="D45" s="95" t="s">
        <v>88</v>
      </c>
    </row>
    <row r="46" spans="1:6" x14ac:dyDescent="0.2">
      <c r="A46" s="66"/>
      <c r="B46" s="112" t="s">
        <v>32</v>
      </c>
      <c r="C46" s="95">
        <f>C44*C13*C17*(1-C25)</f>
        <v>295260</v>
      </c>
      <c r="D46" s="95" t="s">
        <v>89</v>
      </c>
    </row>
    <row r="47" spans="1:6" x14ac:dyDescent="0.2">
      <c r="A47" s="66"/>
      <c r="B47" s="112" t="s">
        <v>33</v>
      </c>
      <c r="C47" s="102">
        <v>3.4</v>
      </c>
      <c r="D47" s="95" t="s">
        <v>90</v>
      </c>
    </row>
    <row r="48" spans="1:6" x14ac:dyDescent="0.2">
      <c r="A48" s="66"/>
      <c r="B48" s="112" t="s">
        <v>34</v>
      </c>
      <c r="C48" s="101">
        <v>25</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4.8295944090006451</v>
      </c>
      <c r="D84" s="93" t="s">
        <v>66</v>
      </c>
      <c r="F84" s="69"/>
    </row>
    <row r="85" spans="1:44" x14ac:dyDescent="0.2">
      <c r="A85" s="66"/>
      <c r="B85" s="112" t="s">
        <v>3</v>
      </c>
      <c r="C85" s="109">
        <f>(D139-D131)/D132</f>
        <v>13.415540025001793</v>
      </c>
      <c r="D85" s="95" t="s">
        <v>67</v>
      </c>
      <c r="F85" s="66"/>
    </row>
    <row r="86" spans="1:44" x14ac:dyDescent="0.2">
      <c r="A86" s="66"/>
      <c r="B86" s="113" t="s">
        <v>4</v>
      </c>
      <c r="C86" s="109">
        <f>C85*100/1000*31.65</f>
        <v>42.460184179130664</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-135327.5</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2460500</v>
      </c>
      <c r="F97" s="154">
        <f t="shared" si="3"/>
        <v>2460500</v>
      </c>
      <c r="G97" s="154">
        <f t="shared" si="3"/>
        <v>2460500</v>
      </c>
      <c r="H97" s="154">
        <f t="shared" si="3"/>
        <v>2460500</v>
      </c>
      <c r="I97" s="154">
        <f t="shared" si="3"/>
        <v>2460500</v>
      </c>
      <c r="J97" s="154">
        <f t="shared" si="3"/>
        <v>2460500</v>
      </c>
      <c r="K97" s="154">
        <f t="shared" si="3"/>
        <v>2460500</v>
      </c>
      <c r="L97" s="154">
        <f t="shared" si="3"/>
        <v>2460500</v>
      </c>
      <c r="M97" s="154">
        <f t="shared" si="3"/>
        <v>2460500</v>
      </c>
      <c r="N97" s="154">
        <f t="shared" si="3"/>
        <v>2460500</v>
      </c>
      <c r="O97" s="154">
        <f t="shared" si="3"/>
        <v>2460500</v>
      </c>
      <c r="P97" s="154">
        <f t="shared" si="3"/>
        <v>2460500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1614212.3854660285</v>
      </c>
      <c r="F99" s="154">
        <f t="shared" si="4"/>
        <v>1614212.3854660285</v>
      </c>
      <c r="G99" s="154">
        <f t="shared" si="4"/>
        <v>1614212.3854660285</v>
      </c>
      <c r="H99" s="154">
        <f t="shared" si="4"/>
        <v>1614212.3854660285</v>
      </c>
      <c r="I99" s="154">
        <f t="shared" si="4"/>
        <v>1614212.3854660285</v>
      </c>
      <c r="J99" s="154">
        <f t="shared" si="4"/>
        <v>1614212.3854660285</v>
      </c>
      <c r="K99" s="154">
        <f t="shared" si="4"/>
        <v>1614212.3854660285</v>
      </c>
      <c r="L99" s="154">
        <f t="shared" si="4"/>
        <v>1614212.3854660285</v>
      </c>
      <c r="M99" s="154">
        <f t="shared" si="4"/>
        <v>1614212.3854660285</v>
      </c>
      <c r="N99" s="154">
        <f t="shared" si="4"/>
        <v>1614212.3854660285</v>
      </c>
      <c r="O99" s="154">
        <f t="shared" si="4"/>
        <v>1614212.3854660285</v>
      </c>
      <c r="P99" s="154">
        <f t="shared" si="4"/>
        <v>1614212.3854660285</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51089.821999999804</v>
      </c>
      <c r="F103" s="156">
        <f t="shared" ref="F103:AR103" si="7">IF(F99&gt;0,F99-F100,F97-F98)/1000*31.65</f>
        <v>51089.821999999804</v>
      </c>
      <c r="G103" s="156">
        <f t="shared" si="7"/>
        <v>51089.821999999804</v>
      </c>
      <c r="H103" s="156">
        <f t="shared" si="7"/>
        <v>51089.821999999804</v>
      </c>
      <c r="I103" s="156">
        <f t="shared" si="7"/>
        <v>51089.821999999804</v>
      </c>
      <c r="J103" s="156">
        <f t="shared" si="7"/>
        <v>51089.821999999804</v>
      </c>
      <c r="K103" s="156">
        <f t="shared" si="7"/>
        <v>51089.821999999804</v>
      </c>
      <c r="L103" s="156">
        <f t="shared" si="7"/>
        <v>51089.821999999804</v>
      </c>
      <c r="M103" s="156">
        <f t="shared" si="7"/>
        <v>51089.821999999804</v>
      </c>
      <c r="N103" s="156">
        <f t="shared" si="7"/>
        <v>51089.821999999804</v>
      </c>
      <c r="O103" s="156">
        <f t="shared" si="7"/>
        <v>51089.821999999804</v>
      </c>
      <c r="P103" s="156">
        <f t="shared" si="7"/>
        <v>51089.821999999804</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51089.821999999804</v>
      </c>
      <c r="F104" s="156">
        <f t="shared" ref="F104:AR104" si="8">SUM(F101:F103)</f>
        <v>51089.821999999804</v>
      </c>
      <c r="G104" s="156">
        <f t="shared" si="8"/>
        <v>51089.821999999804</v>
      </c>
      <c r="H104" s="156">
        <f t="shared" si="8"/>
        <v>51089.821999999804</v>
      </c>
      <c r="I104" s="156">
        <f t="shared" si="8"/>
        <v>51089.821999999804</v>
      </c>
      <c r="J104" s="156">
        <f t="shared" si="8"/>
        <v>51089.821999999804</v>
      </c>
      <c r="K104" s="156">
        <f t="shared" si="8"/>
        <v>51089.821999999804</v>
      </c>
      <c r="L104" s="156">
        <f t="shared" si="8"/>
        <v>51089.821999999804</v>
      </c>
      <c r="M104" s="156">
        <f t="shared" si="8"/>
        <v>51089.821999999804</v>
      </c>
      <c r="N104" s="156">
        <f t="shared" si="8"/>
        <v>51089.821999999804</v>
      </c>
      <c r="O104" s="156">
        <f t="shared" si="8"/>
        <v>51089.821999999804</v>
      </c>
      <c r="P104" s="156">
        <f t="shared" si="8"/>
        <v>51089.821999999804</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-190957</v>
      </c>
      <c r="F106" s="174">
        <f t="shared" si="9"/>
        <v>-194776.14</v>
      </c>
      <c r="G106" s="174">
        <f t="shared" si="9"/>
        <v>-198671.66279999999</v>
      </c>
      <c r="H106" s="174">
        <f t="shared" si="9"/>
        <v>-202645.09605599998</v>
      </c>
      <c r="I106" s="174">
        <f t="shared" si="9"/>
        <v>-206697.99797711999</v>
      </c>
      <c r="J106" s="174">
        <f t="shared" si="9"/>
        <v>-210831.95793666239</v>
      </c>
      <c r="K106" s="174">
        <f t="shared" si="9"/>
        <v>-215048.59709539567</v>
      </c>
      <c r="L106" s="174">
        <f t="shared" si="9"/>
        <v>-219349.56903730353</v>
      </c>
      <c r="M106" s="174">
        <f t="shared" si="9"/>
        <v>-223736.56041804963</v>
      </c>
      <c r="N106" s="174">
        <f t="shared" si="9"/>
        <v>-228211.29162641062</v>
      </c>
      <c r="O106" s="174">
        <f t="shared" si="9"/>
        <v>-232775.51745893882</v>
      </c>
      <c r="P106" s="174">
        <f t="shared" si="9"/>
        <v>-237431.02780811756</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-424958.0588235294</v>
      </c>
      <c r="F107" s="143">
        <f t="shared" si="10"/>
        <v>-433457.22</v>
      </c>
      <c r="G107" s="143">
        <f t="shared" si="10"/>
        <v>-442126.36439999996</v>
      </c>
      <c r="H107" s="143">
        <f t="shared" si="10"/>
        <v>-450968.89168799995</v>
      </c>
      <c r="I107" s="143">
        <f t="shared" si="10"/>
        <v>-459988.26952176</v>
      </c>
      <c r="J107" s="143">
        <f t="shared" si="10"/>
        <v>-469188.03491219517</v>
      </c>
      <c r="K107" s="143">
        <f t="shared" si="10"/>
        <v>-478571.79561043909</v>
      </c>
      <c r="L107" s="143">
        <f t="shared" si="10"/>
        <v>-488143.23152264778</v>
      </c>
      <c r="M107" s="143">
        <f t="shared" si="10"/>
        <v>-497906.09615310078</v>
      </c>
      <c r="N107" s="143">
        <f t="shared" si="10"/>
        <v>-507864.2180761628</v>
      </c>
      <c r="O107" s="143">
        <f t="shared" si="10"/>
        <v>-518021.50243768608</v>
      </c>
      <c r="P107" s="143">
        <f t="shared" si="10"/>
        <v>-528381.93248643971</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-615915.0588235294</v>
      </c>
      <c r="F117" s="143">
        <f t="shared" ref="F117:AR117" si="19">SUM(F106:F107)</f>
        <v>-628233.36</v>
      </c>
      <c r="G117" s="143">
        <f t="shared" si="19"/>
        <v>-640798.02719999989</v>
      </c>
      <c r="H117" s="143">
        <f t="shared" si="19"/>
        <v>-653613.98774399993</v>
      </c>
      <c r="I117" s="143">
        <f t="shared" si="19"/>
        <v>-666686.26749887993</v>
      </c>
      <c r="J117" s="143">
        <f t="shared" si="19"/>
        <v>-680019.99284885754</v>
      </c>
      <c r="K117" s="143">
        <f t="shared" si="19"/>
        <v>-693620.3927058347</v>
      </c>
      <c r="L117" s="143">
        <f t="shared" si="19"/>
        <v>-707492.80055995134</v>
      </c>
      <c r="M117" s="143">
        <f t="shared" si="19"/>
        <v>-721642.65657115041</v>
      </c>
      <c r="N117" s="143">
        <f t="shared" si="19"/>
        <v>-736075.50970257341</v>
      </c>
      <c r="O117" s="143">
        <f t="shared" si="19"/>
        <v>-750797.01989662484</v>
      </c>
      <c r="P117" s="143">
        <f t="shared" si="19"/>
        <v>-765812.96029455727</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-615915.0588235294</v>
      </c>
      <c r="F118" s="151">
        <f t="shared" ref="F118:AR118" si="20">SUM(F116:F117)</f>
        <v>-628233.36</v>
      </c>
      <c r="G118" s="151">
        <f t="shared" si="20"/>
        <v>-640798.02719999989</v>
      </c>
      <c r="H118" s="151">
        <f t="shared" si="20"/>
        <v>-653613.98774399993</v>
      </c>
      <c r="I118" s="151">
        <f t="shared" si="20"/>
        <v>-666686.26749887993</v>
      </c>
      <c r="J118" s="151">
        <f t="shared" si="20"/>
        <v>-680019.99284885754</v>
      </c>
      <c r="K118" s="151">
        <f t="shared" si="20"/>
        <v>-693620.3927058347</v>
      </c>
      <c r="L118" s="151">
        <f t="shared" si="20"/>
        <v>-707492.80055995134</v>
      </c>
      <c r="M118" s="151">
        <f t="shared" si="20"/>
        <v>-721642.65657115041</v>
      </c>
      <c r="N118" s="151">
        <f t="shared" si="20"/>
        <v>-736075.50970257341</v>
      </c>
      <c r="O118" s="151">
        <f t="shared" si="20"/>
        <v>-750797.01989662484</v>
      </c>
      <c r="P118" s="151">
        <f t="shared" si="20"/>
        <v>-765812.96029455727</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-11277.291666666666</v>
      </c>
      <c r="F120" s="160">
        <f t="shared" si="21"/>
        <v>-11277.291666666666</v>
      </c>
      <c r="G120" s="160">
        <f t="shared" si="21"/>
        <v>-11277.291666666666</v>
      </c>
      <c r="H120" s="160">
        <f t="shared" si="21"/>
        <v>-11277.291666666666</v>
      </c>
      <c r="I120" s="160">
        <f t="shared" si="21"/>
        <v>-11277.291666666666</v>
      </c>
      <c r="J120" s="160">
        <f t="shared" si="21"/>
        <v>-11277.291666666666</v>
      </c>
      <c r="K120" s="160">
        <f t="shared" si="21"/>
        <v>-11277.291666666666</v>
      </c>
      <c r="L120" s="160">
        <f t="shared" si="21"/>
        <v>-11277.291666666666</v>
      </c>
      <c r="M120" s="160">
        <f t="shared" si="21"/>
        <v>-11277.291666666666</v>
      </c>
      <c r="N120" s="160">
        <f t="shared" si="21"/>
        <v>-11277.291666666666</v>
      </c>
      <c r="O120" s="160">
        <f t="shared" si="21"/>
        <v>-11277.291666666666</v>
      </c>
      <c r="P120" s="160">
        <f t="shared" si="21"/>
        <v>-11277.291666666666</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-6495.7199999999993</v>
      </c>
      <c r="F121" s="143">
        <f t="shared" si="22"/>
        <v>-6110.6730147114358</v>
      </c>
      <c r="G121" s="143">
        <f t="shared" si="22"/>
        <v>-5702.5232103055578</v>
      </c>
      <c r="H121" s="143">
        <f t="shared" si="22"/>
        <v>-5269.8844176353268</v>
      </c>
      <c r="I121" s="143">
        <f t="shared" si="22"/>
        <v>-4811.2872974048805</v>
      </c>
      <c r="J121" s="143">
        <f t="shared" si="22"/>
        <v>-4325.1743499606091</v>
      </c>
      <c r="K121" s="143">
        <f t="shared" si="22"/>
        <v>-3809.8946256696813</v>
      </c>
      <c r="L121" s="143">
        <f t="shared" si="22"/>
        <v>-3263.6981179212985</v>
      </c>
      <c r="M121" s="143">
        <f t="shared" si="22"/>
        <v>-2684.7298197080117</v>
      </c>
      <c r="N121" s="143">
        <f t="shared" si="22"/>
        <v>-2071.0234236019278</v>
      </c>
      <c r="O121" s="143">
        <f t="shared" si="22"/>
        <v>-1420.4946437294791</v>
      </c>
      <c r="P121" s="143">
        <f t="shared" si="22"/>
        <v>-730.93413706468345</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-6417.4497548094096</v>
      </c>
      <c r="F122" s="151">
        <f t="shared" si="23"/>
        <v>-6802.496740097974</v>
      </c>
      <c r="G122" s="151">
        <f t="shared" si="23"/>
        <v>-7210.6465445038521</v>
      </c>
      <c r="H122" s="151">
        <f t="shared" si="23"/>
        <v>-7643.2853371740821</v>
      </c>
      <c r="I122" s="151">
        <f t="shared" si="23"/>
        <v>-8101.8824574045284</v>
      </c>
      <c r="J122" s="151">
        <f t="shared" si="23"/>
        <v>-8587.9954048487998</v>
      </c>
      <c r="K122" s="151">
        <f t="shared" si="23"/>
        <v>-9103.2751291397271</v>
      </c>
      <c r="L122" s="151">
        <f t="shared" si="23"/>
        <v>-9649.4716368881109</v>
      </c>
      <c r="M122" s="151">
        <f t="shared" si="23"/>
        <v>-10228.439935101398</v>
      </c>
      <c r="N122" s="151">
        <f t="shared" si="23"/>
        <v>-10842.146331207479</v>
      </c>
      <c r="O122" s="151">
        <f t="shared" si="23"/>
        <v>-11492.675111079931</v>
      </c>
      <c r="P122" s="151">
        <f t="shared" si="23"/>
        <v>-12182.235617744725</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-12913.169754809409</v>
      </c>
      <c r="F123" s="154">
        <f t="shared" si="24"/>
        <v>-12913.169754809409</v>
      </c>
      <c r="G123" s="154">
        <f t="shared" si="24"/>
        <v>-12913.169754809409</v>
      </c>
      <c r="H123" s="154">
        <f t="shared" si="24"/>
        <v>-12913.169754809409</v>
      </c>
      <c r="I123" s="154">
        <f t="shared" si="24"/>
        <v>-12913.169754809409</v>
      </c>
      <c r="J123" s="154">
        <f t="shared" si="24"/>
        <v>-12913.169754809409</v>
      </c>
      <c r="K123" s="154">
        <f t="shared" si="24"/>
        <v>-12913.169754809409</v>
      </c>
      <c r="L123" s="154">
        <f t="shared" si="24"/>
        <v>-12913.169754809409</v>
      </c>
      <c r="M123" s="154">
        <f t="shared" si="24"/>
        <v>-12913.169754809409</v>
      </c>
      <c r="N123" s="154">
        <f t="shared" si="24"/>
        <v>-12913.169754809407</v>
      </c>
      <c r="O123" s="154">
        <f t="shared" si="24"/>
        <v>-12913.169754809409</v>
      </c>
      <c r="P123" s="154">
        <f t="shared" si="24"/>
        <v>-12913.169754809409</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-633688.070490196</v>
      </c>
      <c r="F125" s="160">
        <f t="shared" ref="F125:AR125" si="25">F118+F120+F121</f>
        <v>-645621.32468137809</v>
      </c>
      <c r="G125" s="160">
        <f t="shared" si="25"/>
        <v>-657777.84207697213</v>
      </c>
      <c r="H125" s="160">
        <f t="shared" si="25"/>
        <v>-670161.16382830183</v>
      </c>
      <c r="I125" s="160">
        <f t="shared" si="25"/>
        <v>-682774.84646295139</v>
      </c>
      <c r="J125" s="160">
        <f t="shared" si="25"/>
        <v>-695622.4588654848</v>
      </c>
      <c r="K125" s="160">
        <f t="shared" si="25"/>
        <v>-708707.57899817103</v>
      </c>
      <c r="L125" s="160">
        <f t="shared" si="25"/>
        <v>-722033.79034453921</v>
      </c>
      <c r="M125" s="160">
        <f t="shared" si="25"/>
        <v>-735604.67805752507</v>
      </c>
      <c r="N125" s="160">
        <f t="shared" si="25"/>
        <v>-749423.82479284192</v>
      </c>
      <c r="O125" s="160">
        <f t="shared" si="25"/>
        <v>-763494.806207021</v>
      </c>
      <c r="P125" s="160">
        <f t="shared" si="25"/>
        <v>-777821.18609828863</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158422.017622549</v>
      </c>
      <c r="F126" s="143">
        <f t="shared" si="26"/>
        <v>161405.33117034452</v>
      </c>
      <c r="G126" s="143">
        <f t="shared" si="26"/>
        <v>164444.46051924303</v>
      </c>
      <c r="H126" s="143">
        <f t="shared" si="26"/>
        <v>167540.29095707546</v>
      </c>
      <c r="I126" s="143">
        <f t="shared" si="26"/>
        <v>170693.71161573785</v>
      </c>
      <c r="J126" s="143">
        <f t="shared" si="26"/>
        <v>173905.6147163712</v>
      </c>
      <c r="K126" s="143">
        <f t="shared" si="26"/>
        <v>177176.89474954276</v>
      </c>
      <c r="L126" s="143">
        <f t="shared" si="26"/>
        <v>180508.4475861348</v>
      </c>
      <c r="M126" s="143">
        <f t="shared" si="26"/>
        <v>183901.16951438127</v>
      </c>
      <c r="N126" s="143">
        <f t="shared" si="26"/>
        <v>187355.95619821048</v>
      </c>
      <c r="O126" s="143">
        <f t="shared" si="26"/>
        <v>190873.70155175525</v>
      </c>
      <c r="P126" s="143">
        <f t="shared" si="26"/>
        <v>194455.29652457216</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-470406.21095578989</v>
      </c>
      <c r="F128" s="160">
        <f t="shared" ref="F128:AR128" si="27">F118+F123+F126</f>
        <v>-479741.19858446484</v>
      </c>
      <c r="G128" s="160">
        <f t="shared" si="27"/>
        <v>-489266.73643556633</v>
      </c>
      <c r="H128" s="160">
        <f t="shared" si="27"/>
        <v>-498986.86654173385</v>
      </c>
      <c r="I128" s="160">
        <f t="shared" si="27"/>
        <v>-508905.72563795152</v>
      </c>
      <c r="J128" s="160">
        <f t="shared" si="27"/>
        <v>-519027.54788729583</v>
      </c>
      <c r="K128" s="160">
        <f t="shared" si="27"/>
        <v>-529356.66771110147</v>
      </c>
      <c r="L128" s="160">
        <f t="shared" si="27"/>
        <v>-539897.52272862592</v>
      </c>
      <c r="M128" s="160">
        <f t="shared" si="27"/>
        <v>-550654.65681157843</v>
      </c>
      <c r="N128" s="160">
        <f t="shared" si="27"/>
        <v>-561632.72325917229</v>
      </c>
      <c r="O128" s="160">
        <f t="shared" si="27"/>
        <v>-572836.48809967912</v>
      </c>
      <c r="P128" s="160">
        <f t="shared" si="27"/>
        <v>-584270.83352479455</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51089.821999999804</v>
      </c>
      <c r="F129" s="143">
        <f t="shared" ref="F129:AR129" si="28">IF(F89&gt;$C$81,0,F104)</f>
        <v>51089.821999999804</v>
      </c>
      <c r="G129" s="143">
        <f t="shared" si="28"/>
        <v>51089.821999999804</v>
      </c>
      <c r="H129" s="143">
        <f t="shared" si="28"/>
        <v>51089.821999999804</v>
      </c>
      <c r="I129" s="143">
        <f t="shared" si="28"/>
        <v>51089.821999999804</v>
      </c>
      <c r="J129" s="143">
        <f t="shared" si="28"/>
        <v>51089.821999999804</v>
      </c>
      <c r="K129" s="143">
        <f t="shared" si="28"/>
        <v>51089.821999999804</v>
      </c>
      <c r="L129" s="143">
        <f t="shared" si="28"/>
        <v>51089.821999999804</v>
      </c>
      <c r="M129" s="143">
        <f t="shared" si="28"/>
        <v>51089.821999999804</v>
      </c>
      <c r="N129" s="143">
        <f t="shared" si="28"/>
        <v>51089.821999999804</v>
      </c>
      <c r="O129" s="143">
        <f t="shared" si="28"/>
        <v>51089.821999999804</v>
      </c>
      <c r="P129" s="143">
        <f t="shared" si="28"/>
        <v>51089.821999999804</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-2759393.7436928614</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207703.84483217917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135327.5</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108262</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27065.5</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showGridLines="0" zoomScale="85" zoomScaleNormal="85" workbookViewId="0">
      <selection activeCell="C12" sqref="C12"/>
    </sheetView>
  </sheetViews>
  <sheetFormatPr defaultRowHeight="15.75" customHeight="1" x14ac:dyDescent="0.25"/>
  <cols>
    <col min="1" max="1" width="22" style="4" bestFit="1" customWidth="1"/>
    <col min="2" max="2" width="10.5703125" style="4" customWidth="1"/>
    <col min="3" max="3" width="70.42578125" style="5" bestFit="1" customWidth="1"/>
    <col min="4" max="4" width="12.85546875" style="6" customWidth="1"/>
    <col min="5" max="5" width="12.85546875" style="4" customWidth="1"/>
    <col min="6" max="6" width="18.140625" style="6" customWidth="1"/>
    <col min="7" max="8" width="18.140625" style="4" customWidth="1"/>
    <col min="9" max="16384" width="9.140625" style="1"/>
  </cols>
  <sheetData>
    <row r="1" spans="1:8" ht="15.75" customHeight="1" thickBot="1" x14ac:dyDescent="0.3">
      <c r="F1" s="4"/>
    </row>
    <row r="2" spans="1:8" ht="15.75" customHeight="1" thickTop="1" x14ac:dyDescent="0.25">
      <c r="A2" s="208" t="s">
        <v>228</v>
      </c>
      <c r="B2" s="208"/>
      <c r="C2" s="208"/>
      <c r="D2" s="208"/>
      <c r="E2" s="208"/>
      <c r="F2" s="208"/>
      <c r="G2" s="208"/>
      <c r="H2" s="208"/>
    </row>
    <row r="3" spans="1:8" ht="31.5" customHeight="1" x14ac:dyDescent="0.25">
      <c r="A3" s="14" t="s">
        <v>98</v>
      </c>
      <c r="B3" s="213" t="s">
        <v>64</v>
      </c>
      <c r="C3" s="214"/>
      <c r="D3" s="16" t="s">
        <v>99</v>
      </c>
      <c r="E3" s="15" t="s">
        <v>65</v>
      </c>
      <c r="F3" s="16" t="s">
        <v>221</v>
      </c>
      <c r="G3" s="17" t="s">
        <v>222</v>
      </c>
      <c r="H3" s="18" t="s">
        <v>227</v>
      </c>
    </row>
    <row r="4" spans="1:8" ht="15.75" customHeight="1" x14ac:dyDescent="0.25">
      <c r="A4" s="25">
        <v>33</v>
      </c>
      <c r="B4" s="26" t="str">
        <f ca="1">INDIRECT("' "&amp;A4&amp;"'!A2")</f>
        <v>Vergassing (groen gas)</v>
      </c>
      <c r="C4" s="27"/>
      <c r="D4" s="28">
        <f ca="1">MAX(INDIRECT("' "&amp;A4&amp;"'!C5"),INDIRECT("' "&amp;A4&amp;"'!C6"),INDIRECT("' "&amp;A4&amp;"'!C7"))</f>
        <v>129.08744843037499</v>
      </c>
      <c r="E4" s="29" t="s">
        <v>183</v>
      </c>
      <c r="F4" s="30">
        <f ca="1">IF(AND(INDIRECT("' "&amp;A4&amp;"'!C15")&gt;0,INDIRECT("' "&amp;A4&amp;"'!C16")&gt;0),CONCATENATE(INDIRECT("' "&amp;A4&amp;"'!C15"),"/",INDIRECT("' "&amp;A4&amp;"'!C16")),MAX(INDIRECT("' "&amp;A4&amp;"'!C15"),INDIRECT("' "&amp;A4&amp;"'!C16"),INDIRECT("' "&amp;A4&amp;"'!C17")))</f>
        <v>7500</v>
      </c>
      <c r="G4" s="30" t="str">
        <f ca="1">IF(LEN(F4)&lt;=4,"-",INDIRECT("' "&amp;A4&amp;"'!E104")/3.6/SUM(INDIRECT("' "&amp;A4&amp;"'!C11"):INDIRECT("' "&amp;A4&amp;"'!C12"))*1000)</f>
        <v>-</v>
      </c>
      <c r="H4" s="29" t="str">
        <f ca="1">IF(AND(INDIRECT("' "&amp;A4&amp;"'!E102")&gt;0,INDIRECT("' "&amp;A4&amp;"'!E101")&gt;0),ROUND(INDIRECT("' "&amp;A4&amp;"'!E102")/INDIRECT("' "&amp;A4&amp;"'!E101"),2),"-")</f>
        <v>-</v>
      </c>
    </row>
    <row r="5" spans="1:8" ht="15.75" customHeight="1" x14ac:dyDescent="0.25">
      <c r="A5" s="31">
        <v>52</v>
      </c>
      <c r="B5" s="32" t="str">
        <f ca="1">INDIRECT("' "&amp;A5&amp;"'!A2")</f>
        <v>Thermische conversie van vaste biomassa (&lt;10 MWe)</v>
      </c>
      <c r="C5" s="33"/>
      <c r="D5" s="34">
        <f ca="1">MAX(INDIRECT("' "&amp;A5&amp;"'!C5"),INDIRECT("' "&amp;A5&amp;"'!C6"),INDIRECT("' "&amp;A5&amp;"'!C7"))</f>
        <v>40.878190559597442</v>
      </c>
      <c r="E5" s="35" t="s">
        <v>132</v>
      </c>
      <c r="F5" s="36" t="str">
        <f t="shared" ref="F5:F11" ca="1" si="0">IF(AND(INDIRECT("' "&amp;A5&amp;"'!C15")&gt;0,INDIRECT("' "&amp;A5&amp;"'!C16")&gt;0),CONCATENATE(INDIRECT("' "&amp;A5&amp;"'!C15"),"/",INDIRECT("' "&amp;A5&amp;"'!C16")),MAX(INDIRECT("' "&amp;A5&amp;"'!C15"),INDIRECT("' "&amp;A5&amp;"'!C16"),INDIRECT("' "&amp;A5&amp;"'!C17")))</f>
        <v>8000/4000</v>
      </c>
      <c r="G5" s="36">
        <f ca="1">IF(LEN(F5)&lt;=4,"-",INDIRECT("' "&amp;A5&amp;"'!E104")/3.6/SUM(INDIRECT("' "&amp;A5&amp;"'!C11"):INDIRECT("' "&amp;A5&amp;"'!C12"))*1000)</f>
        <v>4240.6015037593988</v>
      </c>
      <c r="H5" s="35">
        <f t="shared" ref="H5:H11" ca="1" si="1">IF(AND(INDIRECT("' "&amp;A5&amp;"'!E102")&gt;0,INDIRECT("' "&amp;A5&amp;"'!E101")&gt;0),ROUND(INDIRECT("' "&amp;A5&amp;"'!E102")/INDIRECT("' "&amp;A5&amp;"'!E101"),2),"-")</f>
        <v>2.44</v>
      </c>
    </row>
    <row r="6" spans="1:8" ht="15.75" customHeight="1" x14ac:dyDescent="0.25">
      <c r="A6" s="31">
        <v>53</v>
      </c>
      <c r="B6" s="32" t="str">
        <f t="shared" ref="B6:B12" ca="1" si="2">INDIRECT("' "&amp;A6&amp;"'!A2")</f>
        <v>Thermische conversie van vaste biomassa (&gt;10 MWe)</v>
      </c>
      <c r="C6" s="33"/>
      <c r="D6" s="34">
        <f t="shared" ref="D6:D11" ca="1" si="3">MAX(INDIRECT("' "&amp;A6&amp;"'!C5"),INDIRECT("' "&amp;A6&amp;"'!C6"),INDIRECT("' "&amp;A6&amp;"'!C7"))</f>
        <v>22.655029178234237</v>
      </c>
      <c r="E6" s="35" t="s">
        <v>132</v>
      </c>
      <c r="F6" s="36" t="str">
        <f t="shared" ca="1" si="0"/>
        <v>7500/7500</v>
      </c>
      <c r="G6" s="36">
        <f ca="1">IF(LEN(F6)&lt;=4,"-",INDIRECT("' "&amp;A6&amp;"'!E104")/3.6/SUM(INDIRECT("' "&amp;A6&amp;"'!C11"):INDIRECT("' "&amp;A6&amp;"'!C12"))*1000)</f>
        <v>7500</v>
      </c>
      <c r="H6" s="35">
        <f t="shared" ca="1" si="1"/>
        <v>5.26</v>
      </c>
    </row>
    <row r="7" spans="1:8" ht="15.75" customHeight="1" x14ac:dyDescent="0.25">
      <c r="A7" s="31">
        <v>43</v>
      </c>
      <c r="B7" s="32" t="str">
        <f t="shared" ca="1" si="2"/>
        <v>Ketel op vaste biomassa &lt; 5 MWth</v>
      </c>
      <c r="C7" s="33"/>
      <c r="D7" s="34">
        <f t="shared" ca="1" si="3"/>
        <v>14.228092046710737</v>
      </c>
      <c r="E7" s="35" t="s">
        <v>132</v>
      </c>
      <c r="F7" s="36">
        <f t="shared" ca="1" si="0"/>
        <v>4000</v>
      </c>
      <c r="G7" s="36" t="str">
        <f ca="1">IF(LEN(F7)&lt;=4,"-",INDIRECT("' "&amp;A7&amp;"'!E104")/3.6/SUM(INDIRECT("' "&amp;A7&amp;"'!C11"):INDIRECT("' "&amp;A7&amp;"'!C12"))*1000)</f>
        <v>-</v>
      </c>
      <c r="H7" s="35" t="str">
        <f t="shared" ca="1" si="1"/>
        <v>-</v>
      </c>
    </row>
    <row r="8" spans="1:8" ht="15.75" customHeight="1" x14ac:dyDescent="0.25">
      <c r="A8" s="31">
        <v>56</v>
      </c>
      <c r="B8" s="32" t="str">
        <f t="shared" ca="1" si="2"/>
        <v>Ketel op vaste biomassa ≥ 5 MWth</v>
      </c>
      <c r="C8" s="33"/>
      <c r="D8" s="34">
        <f t="shared" ca="1" si="3"/>
        <v>11.774869370504458</v>
      </c>
      <c r="E8" s="35" t="s">
        <v>132</v>
      </c>
      <c r="F8" s="36">
        <f t="shared" ca="1" si="0"/>
        <v>7000</v>
      </c>
      <c r="G8" s="36" t="str">
        <f ca="1">IF(LEN(F8)&lt;=4,"-",INDIRECT("' "&amp;A8&amp;"'!E104")/3.6/SUM(INDIRECT("' "&amp;A8&amp;"'!C11"):INDIRECT("' "&amp;A8&amp;"'!C12"))*1000)</f>
        <v>-</v>
      </c>
      <c r="H8" s="35" t="str">
        <f t="shared" ca="1" si="1"/>
        <v>-</v>
      </c>
    </row>
    <row r="9" spans="1:8" s="7" customFormat="1" ht="15.75" customHeight="1" x14ac:dyDescent="0.25">
      <c r="A9" s="31">
        <v>44</v>
      </c>
      <c r="B9" s="32" t="str">
        <f t="shared" ca="1" si="2"/>
        <v>Ketel op vloeibare biomassa</v>
      </c>
      <c r="C9" s="37"/>
      <c r="D9" s="34">
        <f t="shared" ca="1" si="3"/>
        <v>19.78880944632391</v>
      </c>
      <c r="E9" s="35" t="s">
        <v>132</v>
      </c>
      <c r="F9" s="36">
        <f t="shared" ca="1" si="0"/>
        <v>7000</v>
      </c>
      <c r="G9" s="36" t="str">
        <f ca="1">IF(LEN(F9)&lt;=4,"-",INDIRECT("' "&amp;A9&amp;"'!E104")/3.6/SUM(INDIRECT("' "&amp;A9&amp;"'!C11"):INDIRECT("' "&amp;A9&amp;"'!C12"))*1000)</f>
        <v>-</v>
      </c>
      <c r="H9" s="35" t="str">
        <f t="shared" ca="1" si="1"/>
        <v>-</v>
      </c>
    </row>
    <row r="10" spans="1:8" ht="15.75" customHeight="1" x14ac:dyDescent="0.25">
      <c r="A10" s="31">
        <v>49</v>
      </c>
      <c r="B10" s="32" t="str">
        <f t="shared" ca="1" si="2"/>
        <v>Warmtebenutting bij bestaande projecten (AVI)</v>
      </c>
      <c r="C10" s="33"/>
      <c r="D10" s="34">
        <f t="shared" ca="1" si="3"/>
        <v>6.3941607458865475</v>
      </c>
      <c r="E10" s="35" t="s">
        <v>132</v>
      </c>
      <c r="F10" s="36">
        <f t="shared" ca="1" si="0"/>
        <v>7000</v>
      </c>
      <c r="G10" s="36" t="str">
        <f ca="1">IF(LEN(F10)&lt;=4,"-",INDIRECT("' "&amp;A10&amp;"'!E104")/3.6/SUM(INDIRECT("' "&amp;A10&amp;"'!C11"):INDIRECT("' "&amp;A10&amp;"'!C12"))*1000)</f>
        <v>-</v>
      </c>
      <c r="H10" s="35" t="str">
        <f t="shared" ca="1" si="1"/>
        <v>-</v>
      </c>
    </row>
    <row r="11" spans="1:8" ht="15.75" customHeight="1" x14ac:dyDescent="0.25">
      <c r="A11" s="38">
        <v>49</v>
      </c>
      <c r="B11" s="39" t="s">
        <v>226</v>
      </c>
      <c r="C11" s="33"/>
      <c r="D11" s="34">
        <f t="shared" ca="1" si="3"/>
        <v>6.3941607458865475</v>
      </c>
      <c r="E11" s="35" t="s">
        <v>132</v>
      </c>
      <c r="F11" s="36">
        <f t="shared" ca="1" si="0"/>
        <v>7000</v>
      </c>
      <c r="G11" s="36" t="str">
        <f ca="1">IF(LEN(F11)&lt;=4,"-",INDIRECT("' "&amp;A11&amp;"'!E104")/3.6/SUM(INDIRECT("' "&amp;A11&amp;"'!C11"):INDIRECT("' "&amp;A11&amp;"'!C12"))*1000)</f>
        <v>-</v>
      </c>
      <c r="H11" s="35" t="str">
        <f t="shared" ca="1" si="1"/>
        <v>-</v>
      </c>
    </row>
    <row r="12" spans="1:8" ht="15.75" customHeight="1" x14ac:dyDescent="0.25">
      <c r="A12" s="31">
        <v>58</v>
      </c>
      <c r="B12" s="32" t="str">
        <f t="shared" ca="1" si="2"/>
        <v>Verlengde levensduur thermische conversie</v>
      </c>
      <c r="C12" s="33"/>
      <c r="D12" s="34">
        <f t="shared" ref="D12" ca="1" si="4">MAX(INDIRECT("' "&amp;A12&amp;"'!C5"),INDIRECT("' "&amp;A12&amp;"'!C6"),INDIRECT("' "&amp;A12&amp;"'!C7"))</f>
        <v>18.059152736858429</v>
      </c>
      <c r="E12" s="35" t="s">
        <v>132</v>
      </c>
      <c r="F12" s="36" t="str">
        <f t="shared" ref="F12" ca="1" si="5">IF(AND(INDIRECT("' "&amp;A12&amp;"'!C15")&gt;0,INDIRECT("' "&amp;A12&amp;"'!C16")&gt;0),CONCATENATE(INDIRECT("' "&amp;A12&amp;"'!C15"),"/",INDIRECT("' "&amp;A12&amp;"'!C16")),MAX(INDIRECT("' "&amp;A12&amp;"'!C15"),INDIRECT("' "&amp;A12&amp;"'!C16"),INDIRECT("' "&amp;A12&amp;"'!C17")))</f>
        <v>8000/4000</v>
      </c>
      <c r="G12" s="36">
        <f ca="1">IF(LEN(F12)&lt;=4,"-",INDIRECT("' "&amp;A12&amp;"'!E104")/3.6/SUM(INDIRECT("' "&amp;A12&amp;"'!C11"):INDIRECT("' "&amp;A12&amp;"'!C12"))*1000)</f>
        <v>4428.5714285714284</v>
      </c>
      <c r="H12" s="35">
        <f t="shared" ref="H12" ca="1" si="6">IF(AND(INDIRECT("' "&amp;A12&amp;"'!E102")&gt;0,INDIRECT("' "&amp;A12&amp;"'!E101")&gt;0),ROUND(INDIRECT("' "&amp;A12&amp;"'!E102")/INDIRECT("' "&amp;A12&amp;"'!E101"),2),"-")</f>
        <v>1.82</v>
      </c>
    </row>
    <row r="13" spans="1:8" ht="15.75" customHeight="1" x14ac:dyDescent="0.25">
      <c r="A13" s="8"/>
      <c r="B13" s="8"/>
      <c r="C13" s="9"/>
      <c r="D13" s="10"/>
      <c r="E13" s="8"/>
    </row>
    <row r="14" spans="1:8" ht="15.75" customHeight="1" thickBot="1" x14ac:dyDescent="0.3"/>
    <row r="15" spans="1:8" ht="15.75" customHeight="1" thickTop="1" x14ac:dyDescent="0.25">
      <c r="A15" s="208" t="s">
        <v>229</v>
      </c>
      <c r="B15" s="208"/>
      <c r="C15" s="208"/>
      <c r="D15" s="208"/>
      <c r="E15" s="208"/>
      <c r="F15" s="208"/>
      <c r="G15" s="208"/>
      <c r="H15" s="208"/>
    </row>
    <row r="16" spans="1:8" ht="31.5" customHeight="1" x14ac:dyDescent="0.25">
      <c r="A16" s="14" t="s">
        <v>98</v>
      </c>
      <c r="B16" s="213" t="s">
        <v>64</v>
      </c>
      <c r="C16" s="214"/>
      <c r="D16" s="16" t="s">
        <v>99</v>
      </c>
      <c r="E16" s="15" t="s">
        <v>65</v>
      </c>
      <c r="F16" s="16" t="s">
        <v>221</v>
      </c>
      <c r="G16" s="17" t="s">
        <v>222</v>
      </c>
      <c r="H16" s="18" t="s">
        <v>227</v>
      </c>
    </row>
    <row r="17" spans="1:8" s="7" customFormat="1" ht="15.75" customHeight="1" x14ac:dyDescent="0.25">
      <c r="A17" s="25">
        <v>34</v>
      </c>
      <c r="B17" s="26" t="str">
        <f t="shared" ref="B17:B23" ca="1" si="7">INDIRECT("' "&amp;A17&amp;"'!A2")</f>
        <v>Allesvergisting</v>
      </c>
      <c r="C17" s="40"/>
      <c r="D17" s="28">
        <f t="shared" ref="D17:D24" ca="1" si="8">MAX(INDIRECT("' "&amp;A17&amp;"'!C5"),INDIRECT("' "&amp;A17&amp;"'!C6"),INDIRECT("' "&amp;A17&amp;"'!C7"))</f>
        <v>14.708781370053385</v>
      </c>
      <c r="E17" s="29" t="s">
        <v>132</v>
      </c>
      <c r="F17" s="30">
        <f t="shared" ref="F17:F46" ca="1" si="9">IF(AND(INDIRECT("' "&amp;A17&amp;"'!C15")&gt;0,INDIRECT("' "&amp;A17&amp;"'!C16")&gt;0),CONCATENATE(INDIRECT("' "&amp;A17&amp;"'!C15"),"/",INDIRECT("' "&amp;A17&amp;"'!C16")),MAX(INDIRECT("' "&amp;A17&amp;"'!C15"),INDIRECT("' "&amp;A17&amp;"'!C16"),INDIRECT("' "&amp;A17&amp;"'!C17")))</f>
        <v>7000</v>
      </c>
      <c r="G17" s="30" t="str">
        <f ca="1">IF(LEN(F17)&lt;=4,"-",INDIRECT("' "&amp;A17&amp;"'!E104")/3.6/SUM(INDIRECT("' "&amp;A17&amp;"'!C11"):INDIRECT("' "&amp;A17&amp;"'!C12"))*1000)</f>
        <v>-</v>
      </c>
      <c r="H17" s="29" t="str">
        <f t="shared" ref="H17:H46" ca="1" si="10">IF(AND(INDIRECT("' "&amp;A17&amp;"'!E102")&gt;0,INDIRECT("' "&amp;A17&amp;"'!E101")&gt;0),ROUND(INDIRECT("' "&amp;A17&amp;"'!E102")/INDIRECT("' "&amp;A17&amp;"'!E101"),2),"-")</f>
        <v>-</v>
      </c>
    </row>
    <row r="18" spans="1:8" s="7" customFormat="1" ht="15.75" customHeight="1" x14ac:dyDescent="0.25">
      <c r="A18" s="31">
        <v>36</v>
      </c>
      <c r="B18" s="39" t="str">
        <f t="shared" ca="1" si="7"/>
        <v>Allesvergisting (WKK)</v>
      </c>
      <c r="C18" s="37"/>
      <c r="D18" s="34">
        <f t="shared" ca="1" si="8"/>
        <v>26.316973925740434</v>
      </c>
      <c r="E18" s="35" t="s">
        <v>132</v>
      </c>
      <c r="F18" s="36" t="str">
        <f t="shared" ca="1" si="9"/>
        <v>8000/4000</v>
      </c>
      <c r="G18" s="36">
        <f ca="1">IF(LEN(F18)&lt;=4,"-",INDIRECT("' "&amp;A18&amp;"'!E104")/3.6/SUM(INDIRECT("' "&amp;A18&amp;"'!C11"):INDIRECT("' "&amp;A18&amp;"'!C12"))*1000)</f>
        <v>5739.1304347826081</v>
      </c>
      <c r="H18" s="35">
        <f t="shared" ca="1" si="10"/>
        <v>0.65</v>
      </c>
    </row>
    <row r="19" spans="1:8" ht="15.75" customHeight="1" x14ac:dyDescent="0.25">
      <c r="A19" s="31">
        <v>16</v>
      </c>
      <c r="B19" s="32" t="str">
        <f t="shared" ca="1" si="7"/>
        <v>Allesvergisting (groen gas)</v>
      </c>
      <c r="C19" s="33"/>
      <c r="D19" s="34">
        <f t="shared" ca="1" si="8"/>
        <v>60.058563520696808</v>
      </c>
      <c r="E19" s="35" t="s">
        <v>183</v>
      </c>
      <c r="F19" s="36">
        <f t="shared" ca="1" si="9"/>
        <v>8000</v>
      </c>
      <c r="G19" s="36" t="str">
        <f ca="1">IF(LEN(F19)&lt;=4,"-",INDIRECT("' "&amp;A19&amp;"'!E104")/3.6/SUM(INDIRECT("' "&amp;A19&amp;"'!C11"):INDIRECT("' "&amp;A19&amp;"'!C12"))*1000)</f>
        <v>-</v>
      </c>
      <c r="H19" s="35" t="str">
        <f t="shared" ca="1" si="10"/>
        <v>-</v>
      </c>
    </row>
    <row r="20" spans="1:8" ht="15.75" customHeight="1" x14ac:dyDescent="0.25">
      <c r="A20" s="31">
        <v>45</v>
      </c>
      <c r="B20" s="32" t="str">
        <f t="shared" ca="1" si="7"/>
        <v>Mestcovergisting (warmte)</v>
      </c>
      <c r="C20" s="33"/>
      <c r="D20" s="34">
        <f t="shared" ca="1" si="8"/>
        <v>20.614897291033486</v>
      </c>
      <c r="E20" s="35" t="s">
        <v>132</v>
      </c>
      <c r="F20" s="36">
        <f t="shared" ca="1" si="9"/>
        <v>7000</v>
      </c>
      <c r="G20" s="36" t="str">
        <f ca="1">IF(LEN(F20)&lt;=4,"-",INDIRECT("' "&amp;A20&amp;"'!E104")/3.6/SUM(INDIRECT("' "&amp;A20&amp;"'!C11"):INDIRECT("' "&amp;A20&amp;"'!C12"))*1000)</f>
        <v>-</v>
      </c>
      <c r="H20" s="35" t="str">
        <f t="shared" ca="1" si="10"/>
        <v>-</v>
      </c>
    </row>
    <row r="21" spans="1:8" ht="15.75" customHeight="1" x14ac:dyDescent="0.25">
      <c r="A21" s="31">
        <v>47</v>
      </c>
      <c r="B21" s="32" t="str">
        <f t="shared" ca="1" si="7"/>
        <v>Mestcovergisting (WKK)</v>
      </c>
      <c r="C21" s="33"/>
      <c r="D21" s="34">
        <f t="shared" ca="1" si="8"/>
        <v>31.367032582644438</v>
      </c>
      <c r="E21" s="35" t="s">
        <v>132</v>
      </c>
      <c r="F21" s="36" t="str">
        <f t="shared" ca="1" si="9"/>
        <v>8000/4000</v>
      </c>
      <c r="G21" s="36">
        <f ca="1">IF(LEN(F21)&lt;=4,"-",INDIRECT("' "&amp;A21&amp;"'!E104")/3.6/SUM(INDIRECT("' "&amp;A21&amp;"'!C11"):INDIRECT("' "&amp;A21&amp;"'!C12"))*1000)</f>
        <v>5732.2834645669291</v>
      </c>
      <c r="H21" s="35">
        <f t="shared" ca="1" si="10"/>
        <v>0.65</v>
      </c>
    </row>
    <row r="22" spans="1:8" s="7" customFormat="1" ht="15.75" customHeight="1" x14ac:dyDescent="0.25">
      <c r="A22" s="31">
        <v>24</v>
      </c>
      <c r="B22" s="32" t="str">
        <f t="shared" ca="1" si="7"/>
        <v>Mestcovergisting (groen gas)</v>
      </c>
      <c r="C22" s="37"/>
      <c r="D22" s="34">
        <f t="shared" ca="1" si="8"/>
        <v>74.956876643492862</v>
      </c>
      <c r="E22" s="35" t="s">
        <v>183</v>
      </c>
      <c r="F22" s="36">
        <f t="shared" ca="1" si="9"/>
        <v>8000</v>
      </c>
      <c r="G22" s="36" t="str">
        <f ca="1">IF(LEN(F22)&lt;=4,"-",INDIRECT("' "&amp;A22&amp;"'!E104")/3.6/SUM(INDIRECT("' "&amp;A22&amp;"'!C11"):INDIRECT("' "&amp;A22&amp;"'!C12"))*1000)</f>
        <v>-</v>
      </c>
      <c r="H22" s="35" t="str">
        <f t="shared" ca="1" si="10"/>
        <v>-</v>
      </c>
    </row>
    <row r="23" spans="1:8" ht="15.75" customHeight="1" x14ac:dyDescent="0.25">
      <c r="A23" s="31">
        <v>48</v>
      </c>
      <c r="B23" s="32" t="str">
        <f t="shared" ca="1" si="7"/>
        <v>Mestmonovergisting (warmte)</v>
      </c>
      <c r="C23" s="33"/>
      <c r="D23" s="34">
        <f t="shared" ca="1" si="8"/>
        <v>27.386608270863732</v>
      </c>
      <c r="E23" s="35" t="s">
        <v>132</v>
      </c>
      <c r="F23" s="36">
        <f t="shared" ca="1" si="9"/>
        <v>7000</v>
      </c>
      <c r="G23" s="36" t="str">
        <f ca="1">IF(LEN(F23)&lt;=4,"-",INDIRECT("' "&amp;A23&amp;"'!E104")/3.6/SUM(INDIRECT("' "&amp;A23&amp;"'!C11"):INDIRECT("' "&amp;A23&amp;"'!C12"))*1000)</f>
        <v>-</v>
      </c>
      <c r="H23" s="35" t="str">
        <f t="shared" ca="1" si="10"/>
        <v>-</v>
      </c>
    </row>
    <row r="24" spans="1:8" s="13" customFormat="1" ht="15.75" customHeight="1" x14ac:dyDescent="0.25">
      <c r="A24" s="58">
        <f>B24</f>
        <v>1</v>
      </c>
      <c r="B24" s="41">
        <v>1</v>
      </c>
      <c r="C24" s="42" t="str">
        <f ca="1">INDIRECT("' "&amp;B24&amp;"'!A2")</f>
        <v>Mestmonovergisting (WKK)</v>
      </c>
      <c r="D24" s="43">
        <f t="shared" ca="1" si="8"/>
        <v>80.177520012152414</v>
      </c>
      <c r="E24" s="44" t="s">
        <v>132</v>
      </c>
      <c r="F24" s="45">
        <f t="shared" ca="1" si="9"/>
        <v>8000</v>
      </c>
      <c r="G24" s="45" t="str">
        <f ca="1">IF(LEN(F24)&lt;=4,"-",INDIRECT("' "&amp;A24&amp;"'!E104")/3.6/SUM(INDIRECT("' "&amp;A24&amp;"'!C11"):INDIRECT("' "&amp;A24&amp;"'!C12"))*1000)</f>
        <v>-</v>
      </c>
      <c r="H24" s="44" t="str">
        <f t="shared" ca="1" si="10"/>
        <v>-</v>
      </c>
    </row>
    <row r="25" spans="1:8" s="11" customFormat="1" ht="15.75" customHeight="1" x14ac:dyDescent="0.25">
      <c r="A25" s="60" t="s">
        <v>207</v>
      </c>
      <c r="B25" s="46" t="s">
        <v>208</v>
      </c>
      <c r="C25" s="47"/>
      <c r="D25" s="48">
        <f ca="1">D24*3.6/10</f>
        <v>28.863907204374868</v>
      </c>
      <c r="E25" s="49" t="s">
        <v>182</v>
      </c>
      <c r="F25" s="50">
        <f ca="1">F24</f>
        <v>8000</v>
      </c>
      <c r="G25" s="50">
        <f ca="1">IF(LEN(F25)&lt;=4,F25,INDIRECT("' "&amp;A25&amp;"'!E104")/3.6/SUM(INDIRECT("' "&amp;A25&amp;"'!C11"):INDIRECT("' "&amp;A25&amp;"'!C12"))*1000)</f>
        <v>8000</v>
      </c>
      <c r="H25" s="49"/>
    </row>
    <row r="26" spans="1:8" ht="15.75" customHeight="1" x14ac:dyDescent="0.25">
      <c r="A26" s="31">
        <v>29</v>
      </c>
      <c r="B26" s="32" t="str">
        <f t="shared" ref="B26:B30" ca="1" si="11">INDIRECT("' "&amp;A26&amp;"'!A2")</f>
        <v>Mestmonovergisting: groen gas</v>
      </c>
      <c r="C26" s="33"/>
      <c r="D26" s="34">
        <f t="shared" ref="D26:D32" ca="1" si="12">MAX(INDIRECT("' "&amp;A26&amp;"'!C5"),INDIRECT("' "&amp;A26&amp;"'!C6"),INDIRECT("' "&amp;A26&amp;"'!C7"))</f>
        <v>104.422180794626</v>
      </c>
      <c r="E26" s="35" t="s">
        <v>183</v>
      </c>
      <c r="F26" s="36">
        <f t="shared" ca="1" si="9"/>
        <v>8000</v>
      </c>
      <c r="G26" s="36" t="str">
        <f ca="1">IF(LEN(F26)&lt;=4,"-",INDIRECT("' "&amp;A26&amp;"'!E104")/3.6/SUM(INDIRECT("' "&amp;A26&amp;"'!C11"):INDIRECT("' "&amp;A26&amp;"'!C12"))*1000)</f>
        <v>-</v>
      </c>
      <c r="H26" s="35" t="str">
        <f t="shared" ca="1" si="10"/>
        <v>-</v>
      </c>
    </row>
    <row r="27" spans="1:8" s="7" customFormat="1" ht="15.75" customHeight="1" x14ac:dyDescent="0.25">
      <c r="A27" s="31">
        <v>3</v>
      </c>
      <c r="B27" s="32" t="str">
        <f t="shared" ca="1" si="11"/>
        <v xml:space="preserve">RWZI Thermische-drukhydrolyse </v>
      </c>
      <c r="C27" s="37"/>
      <c r="D27" s="34">
        <f t="shared" ca="1" si="12"/>
        <v>9.5780909576485822</v>
      </c>
      <c r="E27" s="35" t="s">
        <v>182</v>
      </c>
      <c r="F27" s="36">
        <f t="shared" ca="1" si="9"/>
        <v>8000</v>
      </c>
      <c r="G27" s="36" t="str">
        <f ca="1">IF(LEN(F27)&lt;=4,"-",INDIRECT("' "&amp;A27&amp;"'!E104")/3.6/SUM(INDIRECT("' "&amp;A27&amp;"'!C11"):INDIRECT("' "&amp;A27&amp;"'!C12"))*1000)</f>
        <v>-</v>
      </c>
      <c r="H27" s="35" t="str">
        <f t="shared" ca="1" si="10"/>
        <v>-</v>
      </c>
    </row>
    <row r="28" spans="1:8" s="7" customFormat="1" ht="15.75" customHeight="1" x14ac:dyDescent="0.25">
      <c r="A28" s="31">
        <v>37</v>
      </c>
      <c r="B28" s="39" t="str">
        <f t="shared" ca="1" si="11"/>
        <v>AWZI/RWZI</v>
      </c>
      <c r="C28" s="37"/>
      <c r="D28" s="34">
        <f t="shared" ca="1" si="12"/>
        <v>8.4813285390277571</v>
      </c>
      <c r="E28" s="35" t="s">
        <v>132</v>
      </c>
      <c r="F28" s="36" t="str">
        <f t="shared" ca="1" si="9"/>
        <v>8000/4000</v>
      </c>
      <c r="G28" s="36">
        <f ca="1">IF(LEN(F28)&lt;=4,"-",INDIRECT("' "&amp;A28&amp;"'!E104")/3.6/SUM(INDIRECT("' "&amp;A28&amp;"'!C11"):INDIRECT("' "&amp;A28&amp;"'!C12"))*1000)</f>
        <v>5750.5470459518592</v>
      </c>
      <c r="H28" s="35">
        <f t="shared" ca="1" si="10"/>
        <v>0.64</v>
      </c>
    </row>
    <row r="29" spans="1:8" ht="15.75" customHeight="1" x14ac:dyDescent="0.25">
      <c r="A29" s="31">
        <v>21</v>
      </c>
      <c r="B29" s="32" t="str">
        <f t="shared" ca="1" si="11"/>
        <v>AWZI/RWZI: groen gas</v>
      </c>
      <c r="C29" s="33"/>
      <c r="D29" s="34">
        <f t="shared" ca="1" si="12"/>
        <v>33.270673825379106</v>
      </c>
      <c r="E29" s="35" t="s">
        <v>183</v>
      </c>
      <c r="F29" s="36">
        <f t="shared" ca="1" si="9"/>
        <v>8000</v>
      </c>
      <c r="G29" s="36" t="str">
        <f ca="1">IF(LEN(F29)&lt;=4,"-",INDIRECT("' "&amp;A29&amp;"'!E104")/3.6/SUM(INDIRECT("' "&amp;A29&amp;"'!C11"):INDIRECT("' "&amp;A29&amp;"'!C12"))*1000)</f>
        <v>-</v>
      </c>
      <c r="H29" s="35" t="str">
        <f t="shared" ca="1" si="10"/>
        <v>-</v>
      </c>
    </row>
    <row r="30" spans="1:8" s="7" customFormat="1" ht="15.75" customHeight="1" x14ac:dyDescent="0.25">
      <c r="A30" s="31">
        <v>35</v>
      </c>
      <c r="B30" s="32" t="str">
        <f t="shared" ca="1" si="11"/>
        <v>Verlengde levensduur van allesvergisting (WKK)</v>
      </c>
      <c r="C30" s="37"/>
      <c r="D30" s="34">
        <f t="shared" ca="1" si="12"/>
        <v>24.056601855027186</v>
      </c>
      <c r="E30" s="35" t="s">
        <v>132</v>
      </c>
      <c r="F30" s="36" t="str">
        <f t="shared" ca="1" si="9"/>
        <v>8000/4000</v>
      </c>
      <c r="G30" s="36">
        <f ca="1">IF(LEN(F30)&lt;=4,"-",INDIRECT("' "&amp;A30&amp;"'!E104")/3.6/SUM(INDIRECT("' "&amp;A30&amp;"'!C11"):INDIRECT("' "&amp;A30&amp;"'!C12"))*1000)</f>
        <v>5855.072463768116</v>
      </c>
      <c r="H30" s="35">
        <f t="shared" ca="1" si="10"/>
        <v>0.57999999999999996</v>
      </c>
    </row>
    <row r="31" spans="1:8" s="12" customFormat="1" ht="15.75" customHeight="1" x14ac:dyDescent="0.25">
      <c r="A31" s="58">
        <f t="shared" ref="A31:A32" si="13">B31</f>
        <v>20</v>
      </c>
      <c r="B31" s="41">
        <v>20</v>
      </c>
      <c r="C31" s="51" t="str">
        <f t="shared" ref="C31:C32" ca="1" si="14">INDIRECT("' "&amp;B31&amp;"'!A2")</f>
        <v>Verlengde levensduur allesvergisting (ruw biogas 7000)</v>
      </c>
      <c r="D31" s="43">
        <f t="shared" ca="1" si="12"/>
        <v>42.460184179130664</v>
      </c>
      <c r="E31" s="44" t="s">
        <v>183</v>
      </c>
      <c r="F31" s="45">
        <f t="shared" ca="1" si="9"/>
        <v>7000</v>
      </c>
      <c r="G31" s="45" t="str">
        <f ca="1">IF(LEN(F31)&lt;=4,"-",INDIRECT("' "&amp;A31&amp;"'!E104")/3.6/SUM(INDIRECT("' "&amp;A31&amp;"'!C11"):INDIRECT("' "&amp;A31&amp;"'!C12"))*1000)</f>
        <v>-</v>
      </c>
      <c r="H31" s="44" t="str">
        <f t="shared" ca="1" si="10"/>
        <v>-</v>
      </c>
    </row>
    <row r="32" spans="1:8" s="13" customFormat="1" ht="15.75" customHeight="1" x14ac:dyDescent="0.25">
      <c r="A32" s="59">
        <f t="shared" si="13"/>
        <v>41</v>
      </c>
      <c r="B32" s="41">
        <v>41</v>
      </c>
      <c r="C32" s="42" t="str">
        <f t="shared" ca="1" si="14"/>
        <v>Warmtehub</v>
      </c>
      <c r="D32" s="43">
        <f t="shared" ca="1" si="12"/>
        <v>1.0622938850707047</v>
      </c>
      <c r="E32" s="44" t="s">
        <v>132</v>
      </c>
      <c r="F32" s="45">
        <f t="shared" ca="1" si="9"/>
        <v>7000</v>
      </c>
      <c r="G32" s="45" t="str">
        <f ca="1">IF(LEN(F32)&lt;=4,"-",INDIRECT("' "&amp;A32&amp;"'!E104")/3.6/SUM(INDIRECT("' "&amp;A32&amp;"'!C11"):INDIRECT("' "&amp;A32&amp;"'!C12"))*1000)</f>
        <v>-</v>
      </c>
      <c r="H32" s="44" t="str">
        <f t="shared" ca="1" si="10"/>
        <v>-</v>
      </c>
    </row>
    <row r="33" spans="1:8" ht="15.75" customHeight="1" x14ac:dyDescent="0.25">
      <c r="A33" s="60" t="s">
        <v>209</v>
      </c>
      <c r="B33" s="46" t="s">
        <v>210</v>
      </c>
      <c r="C33" s="52"/>
      <c r="D33" s="48">
        <f ca="1">D31/90%/100/31.65*1000+D$32</f>
        <v>15.968449468406028</v>
      </c>
      <c r="E33" s="49" t="s">
        <v>132</v>
      </c>
      <c r="F33" s="50">
        <f ca="1">F32</f>
        <v>7000</v>
      </c>
      <c r="G33" s="50">
        <f ca="1">IF(LEN(F33)&lt;=4,F33,INDIRECT("' "&amp;A33&amp;"'!E104")/3.6/SUM(INDIRECT("' "&amp;A33&amp;"'!C11"):INDIRECT("' "&amp;A33&amp;"'!C12"))*1000)</f>
        <v>7000</v>
      </c>
      <c r="H33" s="49"/>
    </row>
    <row r="34" spans="1:8" s="12" customFormat="1" ht="15.75" customHeight="1" x14ac:dyDescent="0.25">
      <c r="A34" s="58">
        <f t="shared" ref="A34:A35" si="15">B34</f>
        <v>19</v>
      </c>
      <c r="B34" s="41">
        <v>19</v>
      </c>
      <c r="C34" s="42" t="str">
        <f t="shared" ref="C34:C35" ca="1" si="16">INDIRECT("' "&amp;B34&amp;"'!A2")</f>
        <v>Verlengde levensduur allesvergisting (ruw biogas)</v>
      </c>
      <c r="D34" s="43">
        <f t="shared" ref="D34:D35" ca="1" si="17">MAX(INDIRECT("' "&amp;A34&amp;"'!C5"),INDIRECT("' "&amp;A34&amp;"'!C6"),INDIRECT("' "&amp;A34&amp;"'!C7"))</f>
        <v>40.715555736235743</v>
      </c>
      <c r="E34" s="44" t="s">
        <v>183</v>
      </c>
      <c r="F34" s="45">
        <f t="shared" ca="1" si="9"/>
        <v>8000</v>
      </c>
      <c r="G34" s="45" t="str">
        <f ca="1">IF(LEN(F34)&lt;=4,"-",INDIRECT("' "&amp;A34&amp;"'!E104")/3.6/SUM(INDIRECT("' "&amp;A34&amp;"'!C11"):INDIRECT("' "&amp;A34&amp;"'!C12"))*1000)</f>
        <v>-</v>
      </c>
      <c r="H34" s="44" t="str">
        <f t="shared" ca="1" si="10"/>
        <v>-</v>
      </c>
    </row>
    <row r="35" spans="1:8" s="13" customFormat="1" ht="15.75" customHeight="1" x14ac:dyDescent="0.25">
      <c r="A35" s="59">
        <f t="shared" si="15"/>
        <v>32</v>
      </c>
      <c r="B35" s="41">
        <v>32</v>
      </c>
      <c r="C35" s="42" t="str">
        <f t="shared" ca="1" si="16"/>
        <v>Groengashub (groen gas)</v>
      </c>
      <c r="D35" s="43">
        <f t="shared" ca="1" si="17"/>
        <v>16.65670189678497</v>
      </c>
      <c r="E35" s="44" t="s">
        <v>183</v>
      </c>
      <c r="F35" s="45">
        <f t="shared" ca="1" si="9"/>
        <v>8000</v>
      </c>
      <c r="G35" s="45" t="str">
        <f ca="1">IF(LEN(F35)&lt;=4,"-",INDIRECT("' "&amp;A35&amp;"'!E104")/3.6/SUM(INDIRECT("' "&amp;A35&amp;"'!C11"):INDIRECT("' "&amp;A35&amp;"'!C12"))*1000)</f>
        <v>-</v>
      </c>
      <c r="H35" s="44" t="str">
        <f t="shared" ca="1" si="10"/>
        <v>-</v>
      </c>
    </row>
    <row r="36" spans="1:8" ht="15.75" customHeight="1" x14ac:dyDescent="0.25">
      <c r="A36" s="60" t="s">
        <v>211</v>
      </c>
      <c r="B36" s="46" t="s">
        <v>212</v>
      </c>
      <c r="C36" s="52"/>
      <c r="D36" s="48">
        <f ca="1">D34/89.9%+D$35</f>
        <v>61.946530301941522</v>
      </c>
      <c r="E36" s="49" t="s">
        <v>183</v>
      </c>
      <c r="F36" s="50">
        <f ca="1">F35</f>
        <v>8000</v>
      </c>
      <c r="G36" s="50">
        <f ca="1">IF(LEN(F36)&lt;=4,F36,INDIRECT("' "&amp;A36&amp;"'!E104")/3.6/SUM(INDIRECT("' "&amp;A36&amp;"'!C11"):INDIRECT("' "&amp;A36&amp;"'!C12"))*1000)</f>
        <v>8000</v>
      </c>
      <c r="H36" s="49"/>
    </row>
    <row r="37" spans="1:8" ht="15.75" customHeight="1" x14ac:dyDescent="0.25">
      <c r="A37" s="31">
        <v>46</v>
      </c>
      <c r="B37" s="32" t="str">
        <f ca="1">INDIRECT("' "&amp;A37&amp;"'!A2")</f>
        <v>Verlengde levensduur mestcovergisting (WKK)</v>
      </c>
      <c r="C37" s="33"/>
      <c r="D37" s="34">
        <f t="shared" ref="D37:D39" ca="1" si="18">MAX(INDIRECT("' "&amp;A37&amp;"'!C5"),INDIRECT("' "&amp;A37&amp;"'!C6"),INDIRECT("' "&amp;A37&amp;"'!C7"))</f>
        <v>28.20135926357662</v>
      </c>
      <c r="E37" s="35" t="s">
        <v>132</v>
      </c>
      <c r="F37" s="36" t="str">
        <f t="shared" ca="1" si="9"/>
        <v>8000/4000</v>
      </c>
      <c r="G37" s="36">
        <f ca="1">IF(LEN(F37)&lt;=4,"-",INDIRECT("' "&amp;A37&amp;"'!E104")/3.6/SUM(INDIRECT("' "&amp;A37&amp;"'!C11"):INDIRECT("' "&amp;A37&amp;"'!C12"))*1000)</f>
        <v>5855.072463768116</v>
      </c>
      <c r="H37" s="35">
        <f t="shared" ca="1" si="10"/>
        <v>0.57999999999999996</v>
      </c>
    </row>
    <row r="38" spans="1:8" s="13" customFormat="1" ht="15.75" customHeight="1" x14ac:dyDescent="0.25">
      <c r="A38" s="58">
        <f t="shared" ref="A38:A39" si="19">B38</f>
        <v>28</v>
      </c>
      <c r="B38" s="41">
        <v>28</v>
      </c>
      <c r="C38" s="42" t="str">
        <f t="shared" ref="C38:C39" ca="1" si="20">INDIRECT("' "&amp;B38&amp;"'!A2")</f>
        <v>Verlengde levensduur mestcovergisting (ruw biogas 7000)</v>
      </c>
      <c r="D38" s="43">
        <f t="shared" ca="1" si="18"/>
        <v>50.573677832151404</v>
      </c>
      <c r="E38" s="44" t="s">
        <v>183</v>
      </c>
      <c r="F38" s="45">
        <f t="shared" ca="1" si="9"/>
        <v>7000</v>
      </c>
      <c r="G38" s="45" t="str">
        <f ca="1">IF(LEN(F38)&lt;=4,"-",INDIRECT("' "&amp;A38&amp;"'!E104")/3.6/SUM(INDIRECT("' "&amp;A38&amp;"'!C11"):INDIRECT("' "&amp;A38&amp;"'!C12"))*1000)</f>
        <v>-</v>
      </c>
      <c r="H38" s="44" t="str">
        <f t="shared" ca="1" si="10"/>
        <v>-</v>
      </c>
    </row>
    <row r="39" spans="1:8" s="13" customFormat="1" ht="15.75" customHeight="1" x14ac:dyDescent="0.25">
      <c r="A39" s="59">
        <f t="shared" si="19"/>
        <v>41</v>
      </c>
      <c r="B39" s="41">
        <v>41</v>
      </c>
      <c r="C39" s="42" t="str">
        <f t="shared" ca="1" si="20"/>
        <v>Warmtehub</v>
      </c>
      <c r="D39" s="43">
        <f t="shared" ca="1" si="18"/>
        <v>1.0622938850707047</v>
      </c>
      <c r="E39" s="44" t="s">
        <v>132</v>
      </c>
      <c r="F39" s="45">
        <f t="shared" ca="1" si="9"/>
        <v>7000</v>
      </c>
      <c r="G39" s="45" t="str">
        <f ca="1">IF(LEN(F39)&lt;=4,"-",INDIRECT("' "&amp;A39&amp;"'!E104")/3.6/SUM(INDIRECT("' "&amp;A39&amp;"'!C11"):INDIRECT("' "&amp;A39&amp;"'!C12"))*1000)</f>
        <v>-</v>
      </c>
      <c r="H39" s="44" t="str">
        <f t="shared" ca="1" si="10"/>
        <v>-</v>
      </c>
    </row>
    <row r="40" spans="1:8" ht="15.75" customHeight="1" x14ac:dyDescent="0.25">
      <c r="A40" s="60" t="s">
        <v>213</v>
      </c>
      <c r="B40" s="46" t="s">
        <v>214</v>
      </c>
      <c r="C40" s="52"/>
      <c r="D40" s="48">
        <f ca="1">D38/90%/100/31.65*1000+D$39</f>
        <v>18.816788472450522</v>
      </c>
      <c r="E40" s="49" t="s">
        <v>132</v>
      </c>
      <c r="F40" s="50">
        <f ca="1">F39</f>
        <v>7000</v>
      </c>
      <c r="G40" s="50">
        <f ca="1">IF(LEN(F40)&lt;=4,F40,INDIRECT("' "&amp;A40&amp;"'!E104")/3.6/SUM(INDIRECT("' "&amp;A40&amp;"'!C11"):INDIRECT("' "&amp;A40&amp;"'!C12"))*1000)</f>
        <v>7000</v>
      </c>
      <c r="H40" s="49"/>
    </row>
    <row r="41" spans="1:8" s="13" customFormat="1" ht="15.75" customHeight="1" x14ac:dyDescent="0.25">
      <c r="A41" s="58">
        <f t="shared" ref="A41:A42" si="21">B41</f>
        <v>27</v>
      </c>
      <c r="B41" s="41">
        <v>27</v>
      </c>
      <c r="C41" s="42" t="str">
        <f t="shared" ref="C41:C42" ca="1" si="22">INDIRECT("' "&amp;B41&amp;"'!A2")</f>
        <v>Verlengde levensduur mestcovergisting (ruw biogas)</v>
      </c>
      <c r="D41" s="43">
        <f t="shared" ref="D41:D42" ca="1" si="23">MAX(INDIRECT("' "&amp;A41&amp;"'!C5"),INDIRECT("' "&amp;A41&amp;"'!C6"),INDIRECT("' "&amp;A41&amp;"'!C7"))</f>
        <v>48.827303014438726</v>
      </c>
      <c r="E41" s="44" t="s">
        <v>183</v>
      </c>
      <c r="F41" s="45">
        <f t="shared" ca="1" si="9"/>
        <v>8000</v>
      </c>
      <c r="G41" s="45" t="str">
        <f ca="1">IF(LEN(F41)&lt;=4,"-",INDIRECT("' "&amp;A41&amp;"'!E104")/3.6/SUM(INDIRECT("' "&amp;A41&amp;"'!C11"):INDIRECT("' "&amp;A41&amp;"'!C12"))*1000)</f>
        <v>-</v>
      </c>
      <c r="H41" s="44" t="str">
        <f t="shared" ca="1" si="10"/>
        <v>-</v>
      </c>
    </row>
    <row r="42" spans="1:8" s="13" customFormat="1" ht="15.75" customHeight="1" x14ac:dyDescent="0.25">
      <c r="A42" s="59">
        <f t="shared" si="21"/>
        <v>32</v>
      </c>
      <c r="B42" s="41">
        <v>32</v>
      </c>
      <c r="C42" s="42" t="str">
        <f t="shared" ca="1" si="22"/>
        <v>Groengashub (groen gas)</v>
      </c>
      <c r="D42" s="43">
        <f t="shared" ca="1" si="23"/>
        <v>16.65670189678497</v>
      </c>
      <c r="E42" s="44" t="s">
        <v>183</v>
      </c>
      <c r="F42" s="45">
        <f t="shared" ca="1" si="9"/>
        <v>8000</v>
      </c>
      <c r="G42" s="45" t="str">
        <f ca="1">IF(LEN(F42)&lt;=4,"-",INDIRECT("' "&amp;A42&amp;"'!E104")/3.6/SUM(INDIRECT("' "&amp;A42&amp;"'!C11"):INDIRECT("' "&amp;A42&amp;"'!C12"))*1000)</f>
        <v>-</v>
      </c>
      <c r="H42" s="44" t="str">
        <f t="shared" ca="1" si="10"/>
        <v>-</v>
      </c>
    </row>
    <row r="43" spans="1:8" ht="15.75" customHeight="1" x14ac:dyDescent="0.25">
      <c r="A43" s="60" t="s">
        <v>215</v>
      </c>
      <c r="B43" s="46" t="s">
        <v>216</v>
      </c>
      <c r="C43" s="52"/>
      <c r="D43" s="48">
        <f ca="1">D41/89.9%+D$42</f>
        <v>70.969608475693448</v>
      </c>
      <c r="E43" s="49" t="s">
        <v>183</v>
      </c>
      <c r="F43" s="50">
        <f ca="1">F42</f>
        <v>8000</v>
      </c>
      <c r="G43" s="50">
        <f ca="1">IF(LEN(F43)&lt;=4,F43,INDIRECT("' "&amp;A43&amp;"'!E104")/3.6/SUM(INDIRECT("' "&amp;A43&amp;"'!C11"):INDIRECT("' "&amp;A43&amp;"'!C12"))*1000)</f>
        <v>8000</v>
      </c>
      <c r="H43" s="49"/>
    </row>
    <row r="44" spans="1:8" ht="15.75" customHeight="1" x14ac:dyDescent="0.25">
      <c r="A44" s="31">
        <v>49</v>
      </c>
      <c r="B44" s="39" t="s">
        <v>225</v>
      </c>
      <c r="C44" s="33"/>
      <c r="D44" s="34">
        <f t="shared" ref="D44:D46" ca="1" si="24">MAX(INDIRECT("' "&amp;A44&amp;"'!C5"),INDIRECT("' "&amp;A44&amp;"'!C6"),INDIRECT("' "&amp;A44&amp;"'!C7"))</f>
        <v>6.3941607458865475</v>
      </c>
      <c r="E44" s="35" t="s">
        <v>132</v>
      </c>
      <c r="F44" s="36">
        <f t="shared" ca="1" si="9"/>
        <v>7000</v>
      </c>
      <c r="G44" s="36" t="str">
        <f ca="1">IF(LEN(F44)&lt;=4,"-",INDIRECT("' "&amp;A44&amp;"'!E104")/3.6/SUM(INDIRECT("' "&amp;A44&amp;"'!C11"):INDIRECT("' "&amp;A44&amp;"'!C12"))*1000)</f>
        <v>-</v>
      </c>
      <c r="H44" s="35" t="str">
        <f t="shared" ca="1" si="10"/>
        <v>-</v>
      </c>
    </row>
    <row r="45" spans="1:8" ht="15.75" customHeight="1" x14ac:dyDescent="0.25">
      <c r="A45" s="31">
        <v>51</v>
      </c>
      <c r="B45" s="32" t="str">
        <f t="shared" ref="B45:B46" ca="1" si="25">INDIRECT("' "&amp;A45&amp;"'!A2")</f>
        <v>Warmtebenutting bij bestaande mestcovergisting</v>
      </c>
      <c r="C45" s="33"/>
      <c r="D45" s="34">
        <f t="shared" ca="1" si="24"/>
        <v>8.2081278164545992</v>
      </c>
      <c r="E45" s="35" t="s">
        <v>132</v>
      </c>
      <c r="F45" s="36">
        <f t="shared" ca="1" si="9"/>
        <v>4000</v>
      </c>
      <c r="G45" s="36" t="str">
        <f ca="1">IF(LEN(F45)&lt;=4,"-",INDIRECT("' "&amp;A45&amp;"'!E104")/3.6/SUM(INDIRECT("' "&amp;A45&amp;"'!C11"):INDIRECT("' "&amp;A45&amp;"'!C12"))*1000)</f>
        <v>-</v>
      </c>
      <c r="H45" s="35" t="str">
        <f t="shared" ca="1" si="10"/>
        <v>-</v>
      </c>
    </row>
    <row r="46" spans="1:8" ht="15.75" customHeight="1" x14ac:dyDescent="0.25">
      <c r="A46" s="38">
        <v>50</v>
      </c>
      <c r="B46" s="32" t="str">
        <f t="shared" ca="1" si="25"/>
        <v>Warmtebenutting bij bestaande compostering</v>
      </c>
      <c r="C46" s="33"/>
      <c r="D46" s="34">
        <f t="shared" ca="1" si="24"/>
        <v>4.6307858479141073</v>
      </c>
      <c r="E46" s="35" t="s">
        <v>132</v>
      </c>
      <c r="F46" s="36">
        <f t="shared" ca="1" si="9"/>
        <v>7000</v>
      </c>
      <c r="G46" s="36" t="str">
        <f ca="1">IF(LEN(F46)&lt;=4,"-",INDIRECT("' "&amp;A46&amp;"'!E104")/3.6/SUM(INDIRECT("' "&amp;A46&amp;"'!C11"):INDIRECT("' "&amp;A46&amp;"'!C12"))*1000)</f>
        <v>-</v>
      </c>
      <c r="H46" s="35" t="str">
        <f t="shared" ca="1" si="10"/>
        <v>-</v>
      </c>
    </row>
    <row r="48" spans="1:8" ht="15.75" customHeight="1" thickBot="1" x14ac:dyDescent="0.3"/>
    <row r="49" spans="1:8" ht="15.75" customHeight="1" thickTop="1" x14ac:dyDescent="0.25">
      <c r="A49" s="208" t="s">
        <v>230</v>
      </c>
      <c r="B49" s="208"/>
      <c r="C49" s="208"/>
      <c r="D49" s="208"/>
      <c r="E49" s="208"/>
      <c r="F49" s="208"/>
      <c r="G49" s="208"/>
      <c r="H49" s="208"/>
    </row>
    <row r="50" spans="1:8" ht="31.5" customHeight="1" x14ac:dyDescent="0.25">
      <c r="A50" s="14" t="s">
        <v>98</v>
      </c>
      <c r="B50" s="213" t="s">
        <v>64</v>
      </c>
      <c r="C50" s="214"/>
      <c r="D50" s="16" t="s">
        <v>99</v>
      </c>
      <c r="E50" s="15" t="s">
        <v>65</v>
      </c>
      <c r="F50" s="16" t="s">
        <v>221</v>
      </c>
      <c r="G50" s="17" t="s">
        <v>222</v>
      </c>
      <c r="H50" s="18" t="s">
        <v>227</v>
      </c>
    </row>
    <row r="51" spans="1:8" ht="31.5" customHeight="1" x14ac:dyDescent="0.25">
      <c r="A51" s="19" t="s">
        <v>217</v>
      </c>
      <c r="B51" s="215"/>
      <c r="C51" s="216"/>
      <c r="D51" s="21"/>
      <c r="E51" s="21"/>
      <c r="F51" s="22"/>
      <c r="G51" s="23"/>
      <c r="H51" s="23"/>
    </row>
    <row r="52" spans="1:8" ht="15.75" customHeight="1" x14ac:dyDescent="0.25">
      <c r="A52" s="31">
        <v>38</v>
      </c>
      <c r="B52" s="32" t="str">
        <f t="shared" ref="B52:B54" ca="1" si="26">INDIRECT("' "&amp;A52&amp;"'!A2")</f>
        <v>Geothermie (lagetemperatuurwarmte)</v>
      </c>
      <c r="C52" s="33"/>
      <c r="D52" s="34">
        <f t="shared" ref="D52:D54" ca="1" si="27">MAX(INDIRECT("' "&amp;A52&amp;"'!C5"),INDIRECT("' "&amp;A52&amp;"'!C6"),INDIRECT("' "&amp;A52&amp;"'!C7"))</f>
        <v>11.903101696950817</v>
      </c>
      <c r="E52" s="35" t="s">
        <v>132</v>
      </c>
      <c r="F52" s="36">
        <f t="shared" ref="F52:F54" ca="1" si="28">IF(AND(INDIRECT("' "&amp;A52&amp;"'!C15")&gt;0,INDIRECT("' "&amp;A52&amp;"'!C16")&gt;0),CONCATENATE(INDIRECT("' "&amp;A52&amp;"'!C15"),"/",INDIRECT("' "&amp;A52&amp;"'!C16")),MAX(INDIRECT("' "&amp;A52&amp;"'!C15"),INDIRECT("' "&amp;A52&amp;"'!C16"),INDIRECT("' "&amp;A52&amp;"'!C17")))</f>
        <v>6000</v>
      </c>
      <c r="G52" s="36" t="str">
        <f ca="1">IF(LEN(F52)&lt;=4,"-",INDIRECT("' "&amp;A52&amp;"'!E104")/3.6/SUM(INDIRECT("' "&amp;A52&amp;"'!C11"):INDIRECT("' "&amp;A52&amp;"'!C12"))*1000)</f>
        <v>-</v>
      </c>
      <c r="H52" s="35" t="str">
        <f t="shared" ref="H52:H54" ca="1" si="29">IF(AND(INDIRECT("' "&amp;A52&amp;"'!E102")&gt;0,INDIRECT("' "&amp;A52&amp;"'!E101")&gt;0),ROUND(INDIRECT("' "&amp;A52&amp;"'!E102")/INDIRECT("' "&amp;A52&amp;"'!E101"),2),"-")</f>
        <v>-</v>
      </c>
    </row>
    <row r="53" spans="1:8" ht="15.75" customHeight="1" x14ac:dyDescent="0.25">
      <c r="A53" s="31">
        <v>39</v>
      </c>
      <c r="B53" s="32" t="str">
        <f t="shared" ca="1" si="26"/>
        <v>Geothermie (hogetemperatuurwarmte)</v>
      </c>
      <c r="C53" s="33"/>
      <c r="D53" s="34">
        <f t="shared" ca="1" si="27"/>
        <v>14.401904290789888</v>
      </c>
      <c r="E53" s="35" t="s">
        <v>132</v>
      </c>
      <c r="F53" s="36">
        <f t="shared" ca="1" si="28"/>
        <v>7000</v>
      </c>
      <c r="G53" s="36" t="str">
        <f ca="1">IF(LEN(F53)&lt;=4,"-",INDIRECT("' "&amp;A53&amp;"'!E104")/3.6/SUM(INDIRECT("' "&amp;A53&amp;"'!C11"):INDIRECT("' "&amp;A53&amp;"'!C12"))*1000)</f>
        <v>-</v>
      </c>
      <c r="H53" s="35" t="str">
        <f t="shared" ca="1" si="29"/>
        <v>-</v>
      </c>
    </row>
    <row r="54" spans="1:8" ht="15.75" customHeight="1" x14ac:dyDescent="0.25">
      <c r="A54" s="31">
        <v>40</v>
      </c>
      <c r="B54" s="32" t="str">
        <f t="shared" ca="1" si="26"/>
        <v>Geothermie (WKK)</v>
      </c>
      <c r="C54" s="33"/>
      <c r="D54" s="34">
        <f t="shared" ca="1" si="27"/>
        <v>25.802521954830205</v>
      </c>
      <c r="E54" s="35" t="s">
        <v>132</v>
      </c>
      <c r="F54" s="36" t="str">
        <f t="shared" ca="1" si="28"/>
        <v>5000/4000</v>
      </c>
      <c r="G54" s="36">
        <f ca="1">IF(LEN(F54)&lt;=4,"-",INDIRECT("' "&amp;A54&amp;"'!E104")/3.6/SUM(INDIRECT("' "&amp;A54&amp;"'!C11"):INDIRECT("' "&amp;A54&amp;"'!C12"))*1000)</f>
        <v>4157.5400168491997</v>
      </c>
      <c r="H54" s="35">
        <f t="shared" ca="1" si="29"/>
        <v>4.28</v>
      </c>
    </row>
    <row r="55" spans="1:8" ht="15.75" customHeight="1" x14ac:dyDescent="0.25">
      <c r="A55" s="20" t="s">
        <v>218</v>
      </c>
      <c r="B55" s="217"/>
      <c r="C55" s="218"/>
      <c r="D55" s="24"/>
      <c r="E55" s="24"/>
      <c r="F55" s="50"/>
      <c r="G55" s="49"/>
      <c r="H55" s="49"/>
    </row>
    <row r="56" spans="1:8" ht="15.75" customHeight="1" x14ac:dyDescent="0.25">
      <c r="A56" s="53">
        <v>11</v>
      </c>
      <c r="B56" s="54" t="str">
        <f t="shared" ref="B56:B63" ca="1" si="30">INDIRECT("' "&amp;A56&amp;"'!A2")</f>
        <v>Wind op land (fase I)</v>
      </c>
      <c r="C56" s="55"/>
      <c r="D56" s="56">
        <f t="shared" ref="D56:D61" ca="1" si="31">MAX(INDIRECT("' "&amp;A56&amp;"'!C5"),INDIRECT("' "&amp;A56&amp;"'!C6"),INDIRECT("' "&amp;A56&amp;"'!C7"))</f>
        <v>7</v>
      </c>
      <c r="E56" s="57" t="s">
        <v>182</v>
      </c>
      <c r="F56" s="57">
        <f t="shared" ref="F56:F61" ca="1" si="32">IF(AND(INDIRECT("' "&amp;A56&amp;"'!C15")&gt;0,INDIRECT("' "&amp;A56&amp;"'!C16")&gt;0),CONCATENATE(INDIRECT("' "&amp;A56&amp;"'!C15"),"/",INDIRECT("' "&amp;A56&amp;"'!C16")),MAX(INDIRECT("' "&amp;A56&amp;"'!C15"),INDIRECT("' "&amp;A56&amp;"'!C16"),INDIRECT("' "&amp;A56&amp;"'!C17")))</f>
        <v>3500</v>
      </c>
      <c r="G56" s="57" t="str">
        <f ca="1">IF(LEN(F56)&lt;=4,"-",INDIRECT("' "&amp;A56&amp;"'!E104")/3.6/SUM(INDIRECT("' "&amp;A56&amp;"'!C11"):INDIRECT("' "&amp;A56&amp;"'!C12"))*1000)</f>
        <v>-</v>
      </c>
      <c r="H56" s="57" t="str">
        <f t="shared" ref="H56:H61" ca="1" si="33">IF(AND(INDIRECT("' "&amp;A56&amp;"'!E102")&gt;0,INDIRECT("' "&amp;A56&amp;"'!E101")&gt;0),ROUND(INDIRECT("' "&amp;A56&amp;"'!E102")/INDIRECT("' "&amp;A56&amp;"'!E101"),2),"-")</f>
        <v>-</v>
      </c>
    </row>
    <row r="57" spans="1:8" ht="15.75" customHeight="1" x14ac:dyDescent="0.25">
      <c r="A57" s="53">
        <v>12</v>
      </c>
      <c r="B57" s="54" t="str">
        <f t="shared" ca="1" si="30"/>
        <v>Wind op land (fase II)</v>
      </c>
      <c r="C57" s="55"/>
      <c r="D57" s="56">
        <f t="shared" ca="1" si="31"/>
        <v>8</v>
      </c>
      <c r="E57" s="57" t="s">
        <v>182</v>
      </c>
      <c r="F57" s="57">
        <f t="shared" ca="1" si="32"/>
        <v>2850</v>
      </c>
      <c r="G57" s="57" t="str">
        <f ca="1">IF(LEN(F57)&lt;=4,"-",INDIRECT("' "&amp;A57&amp;"'!E104")/3.6/SUM(INDIRECT("' "&amp;A57&amp;"'!C11"):INDIRECT("' "&amp;A57&amp;"'!C12"))*1000)</f>
        <v>-</v>
      </c>
      <c r="H57" s="57" t="str">
        <f t="shared" ca="1" si="33"/>
        <v>-</v>
      </c>
    </row>
    <row r="58" spans="1:8" s="7" customFormat="1" ht="15.75" customHeight="1" x14ac:dyDescent="0.25">
      <c r="A58" s="53">
        <v>13</v>
      </c>
      <c r="B58" s="54" t="str">
        <f t="shared" ca="1" si="30"/>
        <v>Wind op land (fase III)</v>
      </c>
      <c r="C58" s="55"/>
      <c r="D58" s="56">
        <f t="shared" ca="1" si="31"/>
        <v>9.0029319626595186</v>
      </c>
      <c r="E58" s="57" t="s">
        <v>182</v>
      </c>
      <c r="F58" s="57">
        <f t="shared" ca="1" si="32"/>
        <v>2450</v>
      </c>
      <c r="G58" s="57" t="str">
        <f ca="1">IF(LEN(F58)&lt;=4,"-",INDIRECT("' "&amp;A58&amp;"'!E104")/3.6/SUM(INDIRECT("' "&amp;A58&amp;"'!C11"):INDIRECT("' "&amp;A58&amp;"'!C12"))*1000)</f>
        <v>-</v>
      </c>
      <c r="H58" s="57" t="str">
        <f t="shared" ca="1" si="33"/>
        <v>-</v>
      </c>
    </row>
    <row r="59" spans="1:8" s="7" customFormat="1" ht="15.75" customHeight="1" x14ac:dyDescent="0.25">
      <c r="A59" s="53">
        <v>8</v>
      </c>
      <c r="B59" s="54" t="str">
        <f t="shared" ca="1" si="30"/>
        <v>Wind op land: turbines &gt;= 6 MW (fase II)</v>
      </c>
      <c r="C59" s="55"/>
      <c r="D59" s="56">
        <f t="shared" ca="1" si="31"/>
        <v>8.0214700498936811</v>
      </c>
      <c r="E59" s="57" t="s">
        <v>182</v>
      </c>
      <c r="F59" s="57">
        <f t="shared" ca="1" si="32"/>
        <v>3700</v>
      </c>
      <c r="G59" s="57" t="str">
        <f ca="1">IF(LEN(F59)&lt;=4,"-",INDIRECT("' "&amp;A59&amp;"'!E104")/3.6/SUM(INDIRECT("' "&amp;A59&amp;"'!C11"):INDIRECT("' "&amp;A59&amp;"'!C12"))*1000)</f>
        <v>-</v>
      </c>
      <c r="H59" s="57" t="str">
        <f t="shared" ca="1" si="33"/>
        <v>-</v>
      </c>
    </row>
    <row r="60" spans="1:8" s="7" customFormat="1" ht="15.75" customHeight="1" x14ac:dyDescent="0.25">
      <c r="A60" s="53">
        <v>9</v>
      </c>
      <c r="B60" s="54" t="str">
        <f t="shared" ca="1" si="30"/>
        <v>Wind op land: turbines &gt;= 6 MW (fase III)</v>
      </c>
      <c r="C60" s="55"/>
      <c r="D60" s="56">
        <f t="shared" ca="1" si="31"/>
        <v>9</v>
      </c>
      <c r="E60" s="57" t="s">
        <v>182</v>
      </c>
      <c r="F60" s="57">
        <f t="shared" ca="1" si="32"/>
        <v>3150</v>
      </c>
      <c r="G60" s="57" t="str">
        <f ca="1">IF(LEN(F60)&lt;=4,"-",INDIRECT("' "&amp;A60&amp;"'!E104")/3.6/SUM(INDIRECT("' "&amp;A60&amp;"'!C11"):INDIRECT("' "&amp;A60&amp;"'!C12"))*1000)</f>
        <v>-</v>
      </c>
      <c r="H60" s="57" t="str">
        <f t="shared" ca="1" si="33"/>
        <v>-</v>
      </c>
    </row>
    <row r="61" spans="1:8" ht="15.75" customHeight="1" x14ac:dyDescent="0.25">
      <c r="A61" s="53">
        <v>10</v>
      </c>
      <c r="B61" s="54" t="str">
        <f t="shared" ca="1" si="30"/>
        <v>Wind op land: turbines &gt;= 6 MW (fase IV)</v>
      </c>
      <c r="C61" s="55"/>
      <c r="D61" s="56">
        <f t="shared" ca="1" si="31"/>
        <v>9.6999999999999993</v>
      </c>
      <c r="E61" s="57" t="s">
        <v>182</v>
      </c>
      <c r="F61" s="57">
        <f t="shared" ca="1" si="32"/>
        <v>2900</v>
      </c>
      <c r="G61" s="57" t="str">
        <f ca="1">IF(LEN(F61)&lt;=4,"-",INDIRECT("' "&amp;A61&amp;"'!E104")/3.6/SUM(INDIRECT("' "&amp;A61&amp;"'!C11"):INDIRECT("' "&amp;A61&amp;"'!C12"))*1000)</f>
        <v>-</v>
      </c>
      <c r="H61" s="57" t="str">
        <f t="shared" ca="1" si="33"/>
        <v>-</v>
      </c>
    </row>
    <row r="62" spans="1:8" ht="15.75" customHeight="1" x14ac:dyDescent="0.25">
      <c r="A62" s="31">
        <v>7</v>
      </c>
      <c r="B62" s="32" t="str">
        <f t="shared" ca="1" si="30"/>
        <v>Wind in meer</v>
      </c>
      <c r="C62" s="33"/>
      <c r="D62" s="34">
        <f t="shared" ref="D62:D63" ca="1" si="34">MAX(INDIRECT("' "&amp;A62&amp;"'!C5"),INDIRECT("' "&amp;A62&amp;"'!C6"),INDIRECT("' "&amp;A62&amp;"'!C7"))</f>
        <v>12.335840488944463</v>
      </c>
      <c r="E62" s="35" t="s">
        <v>182</v>
      </c>
      <c r="F62" s="36">
        <f t="shared" ref="F62:F63" ca="1" si="35">IF(AND(INDIRECT("' "&amp;A62&amp;"'!C15")&gt;0,INDIRECT("' "&amp;A62&amp;"'!C16")&gt;0),CONCATENATE(INDIRECT("' "&amp;A62&amp;"'!C15"),"/",INDIRECT("' "&amp;A62&amp;"'!C16")),MAX(INDIRECT("' "&amp;A62&amp;"'!C15"),INDIRECT("' "&amp;A62&amp;"'!C16"),INDIRECT("' "&amp;A62&amp;"'!C17")))</f>
        <v>3200</v>
      </c>
      <c r="G62" s="36" t="str">
        <f ca="1">IF(LEN(F62)&lt;=4,"-",INDIRECT("' "&amp;A62&amp;"'!E104")/3.6/SUM(INDIRECT("' "&amp;A62&amp;"'!C11"):INDIRECT("' "&amp;A62&amp;"'!C12"))*1000)</f>
        <v>-</v>
      </c>
      <c r="H62" s="35" t="str">
        <f t="shared" ref="H62:H63" ca="1" si="36">IF(AND(INDIRECT("' "&amp;A62&amp;"'!E102")&gt;0,INDIRECT("' "&amp;A62&amp;"'!E101")&gt;0),ROUND(INDIRECT("' "&amp;A62&amp;"'!E102")/INDIRECT("' "&amp;A62&amp;"'!E101"),2),"-")</f>
        <v>-</v>
      </c>
    </row>
    <row r="63" spans="1:8" ht="15.75" customHeight="1" x14ac:dyDescent="0.25">
      <c r="A63" s="31">
        <v>57</v>
      </c>
      <c r="B63" s="32" t="str">
        <f t="shared" ca="1" si="30"/>
        <v>Wind op zee</v>
      </c>
      <c r="C63" s="33"/>
      <c r="D63" s="34">
        <f t="shared" ca="1" si="34"/>
        <v>15.680457069515734</v>
      </c>
      <c r="E63" s="35" t="s">
        <v>182</v>
      </c>
      <c r="F63" s="36">
        <f t="shared" ca="1" si="35"/>
        <v>3750</v>
      </c>
      <c r="G63" s="36" t="str">
        <f ca="1">IF(LEN(F63)&lt;=4,"-",INDIRECT("' "&amp;A63&amp;"'!E104")/3.6/SUM(INDIRECT("' "&amp;A63&amp;"'!C11"):INDIRECT("' "&amp;A63&amp;"'!C12"))*1000)</f>
        <v>-</v>
      </c>
      <c r="H63" s="35" t="str">
        <f t="shared" ca="1" si="36"/>
        <v>-</v>
      </c>
    </row>
    <row r="64" spans="1:8" ht="15.75" customHeight="1" x14ac:dyDescent="0.25">
      <c r="A64" s="20" t="s">
        <v>219</v>
      </c>
      <c r="B64" s="209"/>
      <c r="C64" s="210"/>
      <c r="D64" s="48"/>
      <c r="E64" s="49"/>
      <c r="F64" s="50"/>
      <c r="G64" s="49"/>
      <c r="H64" s="49"/>
    </row>
    <row r="65" spans="1:8" ht="15.75" customHeight="1" x14ac:dyDescent="0.25">
      <c r="A65" s="31">
        <v>5</v>
      </c>
      <c r="B65" s="32" t="str">
        <f t="shared" ref="B65:B68" ca="1" si="37">INDIRECT("' "&amp;A65&amp;"'!A2")</f>
        <v>Kleinschalige waterkracht, laag verval</v>
      </c>
      <c r="C65" s="33"/>
      <c r="D65" s="34">
        <f t="shared" ref="D65:D68" ca="1" si="38">MAX(INDIRECT("' "&amp;A65&amp;"'!C5"),INDIRECT("' "&amp;A65&amp;"'!C6"),INDIRECT("' "&amp;A65&amp;"'!C7"))</f>
        <v>16.594312041909397</v>
      </c>
      <c r="E65" s="35" t="s">
        <v>182</v>
      </c>
      <c r="F65" s="36">
        <f t="shared" ref="F65:F68" ca="1" si="39">IF(AND(INDIRECT("' "&amp;A65&amp;"'!C15")&gt;0,INDIRECT("' "&amp;A65&amp;"'!C16")&gt;0),CONCATENATE(INDIRECT("' "&amp;A65&amp;"'!C15"),"/",INDIRECT("' "&amp;A65&amp;"'!C16")),MAX(INDIRECT("' "&amp;A65&amp;"'!C15"),INDIRECT("' "&amp;A65&amp;"'!C16"),INDIRECT("' "&amp;A65&amp;"'!C17")))</f>
        <v>5700</v>
      </c>
      <c r="G65" s="36" t="str">
        <f ca="1">IF(LEN(F65)&lt;=4,"-",INDIRECT("' "&amp;A65&amp;"'!E104")/3.6/SUM(INDIRECT("' "&amp;A65&amp;"'!C11"):INDIRECT("' "&amp;A65&amp;"'!C12"))*1000)</f>
        <v>-</v>
      </c>
      <c r="H65" s="35" t="str">
        <f t="shared" ref="H65:H68" ca="1" si="40">IF(AND(INDIRECT("' "&amp;A65&amp;"'!E102")&gt;0,INDIRECT("' "&amp;A65&amp;"'!E101")&gt;0),ROUND(INDIRECT("' "&amp;A65&amp;"'!E102")/INDIRECT("' "&amp;A65&amp;"'!E101"),2),"-")</f>
        <v>-</v>
      </c>
    </row>
    <row r="66" spans="1:8" ht="15.75" customHeight="1" x14ac:dyDescent="0.25">
      <c r="A66" s="31">
        <v>6</v>
      </c>
      <c r="B66" s="32" t="str">
        <f t="shared" ca="1" si="37"/>
        <v>Kleinschalige waterkracht, bestaande waterstaatkundige voorzieningen</v>
      </c>
      <c r="C66" s="33"/>
      <c r="D66" s="34">
        <f t="shared" ca="1" si="38"/>
        <v>6.6060384697226304</v>
      </c>
      <c r="E66" s="35" t="s">
        <v>182</v>
      </c>
      <c r="F66" s="36">
        <f t="shared" ca="1" si="39"/>
        <v>4300</v>
      </c>
      <c r="G66" s="36" t="str">
        <f ca="1">IF(LEN(F66)&lt;=4,"-",INDIRECT("' "&amp;A66&amp;"'!E104")/3.6/SUM(INDIRECT("' "&amp;A66&amp;"'!C11"):INDIRECT("' "&amp;A66&amp;"'!C12"))*1000)</f>
        <v>-</v>
      </c>
      <c r="H66" s="35" t="str">
        <f t="shared" ca="1" si="40"/>
        <v>-</v>
      </c>
    </row>
    <row r="67" spans="1:8" s="7" customFormat="1" ht="15.75" customHeight="1" x14ac:dyDescent="0.25">
      <c r="A67" s="31">
        <v>4</v>
      </c>
      <c r="B67" s="32" t="str">
        <f t="shared" ca="1" si="37"/>
        <v>Waterkracht, energie uit vrije stroming</v>
      </c>
      <c r="C67" s="37"/>
      <c r="D67" s="34">
        <f t="shared" ca="1" si="38"/>
        <v>27.581149042816282</v>
      </c>
      <c r="E67" s="35" t="s">
        <v>182</v>
      </c>
      <c r="F67" s="36">
        <f t="shared" ca="1" si="39"/>
        <v>2800</v>
      </c>
      <c r="G67" s="36" t="str">
        <f ca="1">IF(LEN(F67)&lt;=4,"-",INDIRECT("' "&amp;A67&amp;"'!E104")/3.6/SUM(INDIRECT("' "&amp;A67&amp;"'!C11"):INDIRECT("' "&amp;A67&amp;"'!C12"))*1000)</f>
        <v>-</v>
      </c>
      <c r="H67" s="35" t="str">
        <f t="shared" ca="1" si="40"/>
        <v>-</v>
      </c>
    </row>
    <row r="68" spans="1:8" ht="15.75" customHeight="1" x14ac:dyDescent="0.25">
      <c r="A68" s="31">
        <v>2</v>
      </c>
      <c r="B68" s="211" t="str">
        <f t="shared" ca="1" si="37"/>
        <v>Osmose</v>
      </c>
      <c r="C68" s="212"/>
      <c r="D68" s="34">
        <f t="shared" ca="1" si="38"/>
        <v>54.409994304329452</v>
      </c>
      <c r="E68" s="35" t="s">
        <v>182</v>
      </c>
      <c r="F68" s="36">
        <f t="shared" ca="1" si="39"/>
        <v>8000</v>
      </c>
      <c r="G68" s="36" t="str">
        <f ca="1">IF(LEN(F68)&lt;=4,"-",INDIRECT("' "&amp;A68&amp;"'!E104")/3.6/SUM(INDIRECT("' "&amp;A68&amp;"'!C11"):INDIRECT("' "&amp;A68&amp;"'!C12"))*1000)</f>
        <v>-</v>
      </c>
      <c r="H68" s="35" t="str">
        <f t="shared" ca="1" si="40"/>
        <v>-</v>
      </c>
    </row>
    <row r="69" spans="1:8" ht="15.75" customHeight="1" x14ac:dyDescent="0.25">
      <c r="A69" s="20" t="s">
        <v>220</v>
      </c>
      <c r="B69" s="209"/>
      <c r="C69" s="210"/>
      <c r="D69" s="48"/>
      <c r="E69" s="49"/>
      <c r="F69" s="50"/>
      <c r="G69" s="49"/>
      <c r="H69" s="49"/>
    </row>
    <row r="70" spans="1:8" ht="15.75" customHeight="1" x14ac:dyDescent="0.25">
      <c r="A70" s="31">
        <v>15</v>
      </c>
      <c r="B70" s="39" t="str">
        <f t="shared" ref="B70:B71" ca="1" si="41">INDIRECT("' "&amp;A70&amp;"'!A2")</f>
        <v>Zon-PV &gt;15 kWp</v>
      </c>
      <c r="C70" s="33"/>
      <c r="D70" s="34">
        <f t="shared" ref="D70:D71" ca="1" si="42">MAX(INDIRECT("' "&amp;A70&amp;"'!C5"),INDIRECT("' "&amp;A70&amp;"'!C6"),INDIRECT("' "&amp;A70&amp;"'!C7"))</f>
        <v>14.7001901124636</v>
      </c>
      <c r="E70" s="35" t="s">
        <v>182</v>
      </c>
      <c r="F70" s="36">
        <f t="shared" ref="F70:F71" ca="1" si="43">IF(AND(INDIRECT("' "&amp;A70&amp;"'!C15")&gt;0,INDIRECT("' "&amp;A70&amp;"'!C16")&gt;0),CONCATENATE(INDIRECT("' "&amp;A70&amp;"'!C15"),"/",INDIRECT("' "&amp;A70&amp;"'!C16")),MAX(INDIRECT("' "&amp;A70&amp;"'!C15"),INDIRECT("' "&amp;A70&amp;"'!C16"),INDIRECT("' "&amp;A70&amp;"'!C17")))</f>
        <v>1000</v>
      </c>
      <c r="G70" s="36" t="str">
        <f ca="1">IF(LEN(F70)&lt;=4,"-",INDIRECT("' "&amp;A70&amp;"'!E104")/3.6/SUM(INDIRECT("' "&amp;A70&amp;"'!C11"):INDIRECT("' "&amp;A70&amp;"'!C12"))*1000)</f>
        <v>-</v>
      </c>
      <c r="H70" s="35" t="str">
        <f t="shared" ref="H70:H71" ca="1" si="44">IF(AND(INDIRECT("' "&amp;A70&amp;"'!E102")&gt;0,INDIRECT("' "&amp;A70&amp;"'!E101")&gt;0),ROUND(INDIRECT("' "&amp;A70&amp;"'!E102")/INDIRECT("' "&amp;A70&amp;"'!E101"),2),"-")</f>
        <v>-</v>
      </c>
    </row>
    <row r="71" spans="1:8" ht="15.75" customHeight="1" x14ac:dyDescent="0.25">
      <c r="A71" s="38">
        <v>55</v>
      </c>
      <c r="B71" s="32" t="str">
        <f t="shared" ca="1" si="41"/>
        <v>Zonthermisch &gt;100m2</v>
      </c>
      <c r="C71" s="33"/>
      <c r="D71" s="34">
        <f t="shared" ca="1" si="42"/>
        <v>38.217028497112388</v>
      </c>
      <c r="E71" s="35" t="s">
        <v>132</v>
      </c>
      <c r="F71" s="36">
        <f t="shared" ca="1" si="43"/>
        <v>700</v>
      </c>
      <c r="G71" s="36" t="str">
        <f ca="1">IF(LEN(F71)&lt;=4,"-",INDIRECT("' "&amp;A71&amp;"'!E104")/3.6/SUM(INDIRECT("' "&amp;A71&amp;"'!C11"):INDIRECT("' "&amp;A71&amp;"'!C12"))*1000)</f>
        <v>-</v>
      </c>
      <c r="H71" s="35" t="str">
        <f t="shared" ca="1" si="44"/>
        <v>-</v>
      </c>
    </row>
  </sheetData>
  <mergeCells count="11">
    <mergeCell ref="A2:H2"/>
    <mergeCell ref="A15:H15"/>
    <mergeCell ref="A49:H49"/>
    <mergeCell ref="B64:C64"/>
    <mergeCell ref="B69:C69"/>
    <mergeCell ref="B68:C68"/>
    <mergeCell ref="B3:C3"/>
    <mergeCell ref="B16:C16"/>
    <mergeCell ref="B50:C50"/>
    <mergeCell ref="B51:C51"/>
    <mergeCell ref="B55:C55"/>
  </mergeCells>
  <hyperlinks>
    <hyperlink ref="A27:E27" location="' 3'!A1" display="' 3'!A1"/>
    <hyperlink ref="A67:E67" location="' 4'!A1" display="' 4'!A1"/>
    <hyperlink ref="A6:E6" location="' 53'!A1" display="' 53'!A1"/>
    <hyperlink ref="A9:E9" location="' 44'!A1" display="' 44'!A1"/>
    <hyperlink ref="A10:E10" location="' 49'!A1" display="' 49'!A1"/>
    <hyperlink ref="A11:E11" location="' 49'!A1" display="' 49'!A1"/>
    <hyperlink ref="A17:E17" location="' 34'!A1" display="' 34'!A1"/>
    <hyperlink ref="A18:E18" location="' 36'!A1" display="' 36'!A1"/>
    <hyperlink ref="A19:E19" location="' 16'!A1" display="' 16'!A1"/>
    <hyperlink ref="A20:E20" location="' 45'!A1" display="' 45'!A1"/>
    <hyperlink ref="A21:E21" location="' 47'!A1" display="' 47'!A1"/>
    <hyperlink ref="A22:E22" location="' 24'!A1" display="' 24'!A1"/>
    <hyperlink ref="A23:E23" location="' 48'!A1" display="' 48'!A1"/>
    <hyperlink ref="A26:E26" location="' 29'!A1" display="' 29'!A1"/>
    <hyperlink ref="A28:E28" location="' 37'!A1" display="' 37'!A1"/>
    <hyperlink ref="A29:E29" location="' 21'!A1" display="' 21'!A1"/>
    <hyperlink ref="A30:E30" location="' 35'!A1" display="' 35'!A1"/>
    <hyperlink ref="B31:E31" location="' 20'!A1" display="' 20'!A1"/>
    <hyperlink ref="B32:E32" location="' 41'!A1" display="' 41'!A1"/>
    <hyperlink ref="B34:E34" location="' 19'!A1" display="' 19'!A1"/>
    <hyperlink ref="B35:E35" location="' 32'!A1" display="' 32'!A1"/>
    <hyperlink ref="A37:E37" location="' 46'!A1" display="' 46'!A1"/>
    <hyperlink ref="B39:E39" location="' 41'!A1" display="' 41'!A1"/>
    <hyperlink ref="B38:E38" location="' 28'!A1" display="' 28'!A1"/>
    <hyperlink ref="B42:E42" location="' 32'!A1" display="' 32'!A1"/>
    <hyperlink ref="B41:E41" location="' 27'!A1" display="' 27'!A1"/>
    <hyperlink ref="A44:E44" location="' 49'!A1" display="' 49'!A1"/>
    <hyperlink ref="A45:E45" location="' 51'!A1" display="' 51'!A1"/>
    <hyperlink ref="A46:E46" location="' 50'!A1" display="' 50'!A1"/>
    <hyperlink ref="A52:E52" location="' 38'!A1" display="' 38'!A1"/>
    <hyperlink ref="A53:E53" location="' 39'!A1" display="' 39'!A1"/>
    <hyperlink ref="A54:E54" location="' 40'!A1" display="' 40'!A1"/>
    <hyperlink ref="A62:E62" location="' 7'!A1" display="' 7'!A1"/>
    <hyperlink ref="A65:E65" location="' 5'!A1" display="' 5'!A1"/>
    <hyperlink ref="A66:E66" location="' 6'!A1" display="' 6'!A1"/>
    <hyperlink ref="A70:E70" location="' 15'!A1" display="' 15'!A1"/>
    <hyperlink ref="A71:E71" location="' 55'!A1" display="' 55'!A1"/>
    <hyperlink ref="A7:E7" location="' 43'!A1" display="' 43'!A1"/>
    <hyperlink ref="A5:E5" location="' 52'!A1" display="' 52'!A1"/>
    <hyperlink ref="A8:E8" location="' 56'!A1" display="' 56'!A1"/>
    <hyperlink ref="A63:E63" location="' 57'!A1" display="' 57'!A1"/>
    <hyperlink ref="D24" location="' 48'!A1" display="' 48'!A1"/>
    <hyperlink ref="D31:D32" location="' 48'!A1" display="' 48'!A1"/>
    <hyperlink ref="D34:D35" location="' 48'!A1" display="' 48'!A1"/>
    <hyperlink ref="D38:D39" location="' 48'!A1" display="' 48'!A1"/>
    <hyperlink ref="D41:D42" location="' 48'!A1" display="' 48'!A1"/>
    <hyperlink ref="A4:E4" location="' 33'!A1" display="' 33'!A1"/>
    <hyperlink ref="B24:E24" location="' 1'!A1" display="' 1'!A1"/>
    <hyperlink ref="A4:H4" location="' 33'!A1" display="' 33'!A1"/>
    <hyperlink ref="A5:H5" location="' 52'!A1" display="' 52'!A1"/>
    <hyperlink ref="A6:H6" location="' 53'!A1" display="' 53'!A1"/>
    <hyperlink ref="A7:H7" location="' 43'!A1" display="' 43'!A1"/>
    <hyperlink ref="A8:H8" location="' 56'!A1" display="' 56'!A1"/>
    <hyperlink ref="A9:H9" location="' 44'!A1" display="' 44'!A1"/>
    <hyperlink ref="A10:H10" location="' 49'!A1" display="' 49'!A1"/>
    <hyperlink ref="A11:H11" location="' 49'!A1" display="' 49'!A1"/>
    <hyperlink ref="A17:H17" location="' 34'!A1" display="' 34'!A1"/>
    <hyperlink ref="A18:H18" location="' 36'!A1" display="' 36'!A1"/>
    <hyperlink ref="A19:H19" location="' 16'!A1" display="' 16'!A1"/>
    <hyperlink ref="A20:H20" location="' 45'!A1" display="' 45'!A1"/>
    <hyperlink ref="A21:H21" location="' 47'!A1" display="' 47'!A1"/>
    <hyperlink ref="A22:H22" location="' 24'!A1" display="' 24'!A1"/>
    <hyperlink ref="A23:H23" location="' 48'!A1" display="' 48'!A1"/>
    <hyperlink ref="A24:H24" location="' 1'!A1" display="' 1'!A1"/>
    <hyperlink ref="A26:H26" location="' 29'!A1" display="' 29'!A1"/>
    <hyperlink ref="A27:H27" location="' 3'!A1" display="' 3'!A1"/>
    <hyperlink ref="A28:H28" location="' 37'!A1" display="' 37'!A1"/>
    <hyperlink ref="A29:H29" location="' 21'!A1" display="' 21'!A1"/>
    <hyperlink ref="A30:H30" location="' 35'!A1" display="' 35'!A1"/>
    <hyperlink ref="A31:H31" location="' 48'!A1" display="' 48'!A1"/>
    <hyperlink ref="A32:H32" location="' 48'!A1" display="' 48'!A1"/>
    <hyperlink ref="A34:H34" location="' 48'!A1" display="' 48'!A1"/>
    <hyperlink ref="A35:H35" location="' 48'!A1" display="' 48'!A1"/>
    <hyperlink ref="A38:H38" location="' 48'!A1" display="' 48'!A1"/>
    <hyperlink ref="A39:H39" location="' 48'!A1" display="' 48'!A1"/>
    <hyperlink ref="A41:H41" location="' 48'!A1" display="' 48'!A1"/>
    <hyperlink ref="A42:H42" location="' 48'!A1" display="' 48'!A1"/>
    <hyperlink ref="A37:H37" location="' 46'!A1" display="' 46'!A1"/>
    <hyperlink ref="A44:H44" location="' 49'!A1" display="' 49'!A1"/>
    <hyperlink ref="A45:H45" location="' 51'!A1" display="' 51'!A1"/>
    <hyperlink ref="A46:H46" location="' 50'!A1" display="' 50'!A1"/>
    <hyperlink ref="A52:H52" location="' 38'!A1" display="' 38'!A1"/>
    <hyperlink ref="A53:H53" location="' 39'!A1" display="' 39'!A1"/>
    <hyperlink ref="A54:H54" location="' 40'!A1" display="' 40'!A1"/>
    <hyperlink ref="A62:H62" location="' 7'!A1" display="' 7'!A1"/>
    <hyperlink ref="A63:H63" location="' 57'!A1" display="' 57'!A1"/>
    <hyperlink ref="A65:H65" location="' 5'!A1" display="' 5'!A1"/>
    <hyperlink ref="A66:H66" location="' 6'!A1" display="' 6'!A1"/>
    <hyperlink ref="A67:H67" location="' 4'!A1" display="' 4'!A1"/>
    <hyperlink ref="A70:H70" location="' 15'!A1" display="' 15'!A1"/>
    <hyperlink ref="A71:H71" location="' 55'!A1" display="' 55'!A1"/>
    <hyperlink ref="A56:H56" location="' 11'!A1" display="' 11'!A1"/>
    <hyperlink ref="A57:H57" location="' 12'!A1" display="' 12'!A1"/>
    <hyperlink ref="A58:H58" location="' 13'!A1" display="' 13'!A1"/>
    <hyperlink ref="A59:H59" location="' 8'!A1" display="' 8'!A1"/>
    <hyperlink ref="A60:H60" location="' 9'!A1" display="' 9'!A1"/>
    <hyperlink ref="A61:H61" location="' 10'!A1" display="' 10'!A1"/>
    <hyperlink ref="A12:H12" location="' 58'!A1" display="' 58'!A1"/>
  </hyperlinks>
  <pageMargins left="0.7" right="0.7" top="0.75" bottom="0.75" header="0.3" footer="0.3"/>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111</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33.270673825379106</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100</v>
      </c>
      <c r="D13" s="95" t="s">
        <v>72</v>
      </c>
      <c r="E13" s="63"/>
      <c r="F13" s="63"/>
    </row>
    <row r="14" spans="1:26" x14ac:dyDescent="0.2">
      <c r="A14" s="66"/>
      <c r="B14" s="112" t="s">
        <v>10</v>
      </c>
      <c r="C14" s="95">
        <f>IF(C13=0,,C13*C24*(1-C25)*C26*C27)</f>
        <v>55.708532701421575</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8000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0.57999999999999996</v>
      </c>
      <c r="D24" s="95"/>
      <c r="E24" s="67"/>
      <c r="F24" s="63"/>
    </row>
    <row r="25" spans="1:6" ht="12.75" customHeight="1" x14ac:dyDescent="0.2">
      <c r="A25" s="66"/>
      <c r="B25" s="112" t="s">
        <v>20</v>
      </c>
      <c r="C25" s="98">
        <v>0.15</v>
      </c>
      <c r="D25" s="95"/>
      <c r="E25" s="67"/>
      <c r="F25" s="63"/>
    </row>
    <row r="26" spans="1:6" ht="12.75" customHeight="1" x14ac:dyDescent="0.2">
      <c r="A26" s="66"/>
      <c r="B26" s="112" t="s">
        <v>21</v>
      </c>
      <c r="C26" s="98">
        <v>0.999</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v>7515</v>
      </c>
      <c r="D33" s="95" t="s">
        <v>81</v>
      </c>
      <c r="E33" s="67"/>
      <c r="F33" s="63"/>
    </row>
    <row r="34" spans="1:6" x14ac:dyDescent="0.2">
      <c r="A34" s="66"/>
      <c r="B34" s="112" t="s">
        <v>24</v>
      </c>
      <c r="C34" s="99">
        <f>(SUMPRODUCT(C10:C13,C29:C32)+C13*(1-C25)*C33)/1000000</f>
        <v>0.63877499999999998</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v>506</v>
      </c>
      <c r="D39" s="95" t="s">
        <v>81</v>
      </c>
      <c r="E39" s="63"/>
      <c r="F39" s="63"/>
    </row>
    <row r="40" spans="1:6" x14ac:dyDescent="0.2">
      <c r="A40" s="66"/>
      <c r="B40" s="112" t="s">
        <v>26</v>
      </c>
      <c r="C40" s="100">
        <f>(SUMPRODUCT(C35:C38,C10:C13)+C13*(1-C25)*C39)/1000</f>
        <v>43.01</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0.15</v>
      </c>
      <c r="D44" s="95" t="s">
        <v>87</v>
      </c>
    </row>
    <row r="45" spans="1:6" x14ac:dyDescent="0.2">
      <c r="A45" s="66"/>
      <c r="B45" s="112" t="s">
        <v>31</v>
      </c>
      <c r="C45" s="101">
        <v>0.1</v>
      </c>
      <c r="D45" s="95" t="s">
        <v>88</v>
      </c>
    </row>
    <row r="46" spans="1:6" x14ac:dyDescent="0.2">
      <c r="A46" s="66"/>
      <c r="B46" s="112" t="s">
        <v>32</v>
      </c>
      <c r="C46" s="95">
        <f>C44*C13*C17*(1-C25)</f>
        <v>102000</v>
      </c>
      <c r="D46" s="95" t="s">
        <v>89</v>
      </c>
    </row>
    <row r="47" spans="1:6" x14ac:dyDescent="0.2">
      <c r="A47" s="66"/>
      <c r="B47" s="112" t="s">
        <v>33</v>
      </c>
      <c r="C47" s="102">
        <v>22</v>
      </c>
      <c r="D47" s="95" t="s">
        <v>90</v>
      </c>
    </row>
    <row r="48" spans="1:6" x14ac:dyDescent="0.2">
      <c r="A48" s="66"/>
      <c r="B48" s="112" t="s">
        <v>34</v>
      </c>
      <c r="C48" s="101">
        <v>0</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v>0.7</v>
      </c>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3.7047211934080502</v>
      </c>
      <c r="D84" s="93" t="s">
        <v>66</v>
      </c>
      <c r="F84" s="69"/>
    </row>
    <row r="85" spans="1:44" x14ac:dyDescent="0.2">
      <c r="A85" s="66"/>
      <c r="B85" s="112" t="s">
        <v>3</v>
      </c>
      <c r="C85" s="109">
        <f>(D139-D131)/D132</f>
        <v>10.290892203911252</v>
      </c>
      <c r="D85" s="95" t="s">
        <v>67</v>
      </c>
      <c r="F85" s="66"/>
    </row>
    <row r="86" spans="1:44" x14ac:dyDescent="0.2">
      <c r="A86" s="66"/>
      <c r="B86" s="113" t="s">
        <v>4</v>
      </c>
      <c r="C86" s="109">
        <f>C85*100/1000*31.65</f>
        <v>32.570673825379103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-638775</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680000</v>
      </c>
      <c r="F97" s="154">
        <f t="shared" si="3"/>
        <v>680000</v>
      </c>
      <c r="G97" s="154">
        <f t="shared" si="3"/>
        <v>680000</v>
      </c>
      <c r="H97" s="154">
        <f t="shared" si="3"/>
        <v>680000</v>
      </c>
      <c r="I97" s="154">
        <f t="shared" si="3"/>
        <v>680000</v>
      </c>
      <c r="J97" s="154">
        <f t="shared" si="3"/>
        <v>680000</v>
      </c>
      <c r="K97" s="154">
        <f t="shared" si="3"/>
        <v>680000</v>
      </c>
      <c r="L97" s="154">
        <f t="shared" si="3"/>
        <v>680000</v>
      </c>
      <c r="M97" s="154">
        <f t="shared" si="3"/>
        <v>680000</v>
      </c>
      <c r="N97" s="154">
        <f t="shared" si="3"/>
        <v>680000</v>
      </c>
      <c r="O97" s="154">
        <f t="shared" si="3"/>
        <v>680000</v>
      </c>
      <c r="P97" s="154">
        <f t="shared" si="3"/>
        <v>680000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445668.26161137258</v>
      </c>
      <c r="F99" s="154">
        <f t="shared" si="4"/>
        <v>445668.26161137258</v>
      </c>
      <c r="G99" s="154">
        <f t="shared" si="4"/>
        <v>445668.26161137258</v>
      </c>
      <c r="H99" s="154">
        <f t="shared" si="4"/>
        <v>445668.26161137258</v>
      </c>
      <c r="I99" s="154">
        <f t="shared" si="4"/>
        <v>445668.26161137258</v>
      </c>
      <c r="J99" s="154">
        <f t="shared" si="4"/>
        <v>445668.26161137258</v>
      </c>
      <c r="K99" s="154">
        <f t="shared" si="4"/>
        <v>445668.26161137258</v>
      </c>
      <c r="L99" s="154">
        <f t="shared" si="4"/>
        <v>445668.26161137258</v>
      </c>
      <c r="M99" s="154">
        <f t="shared" si="4"/>
        <v>445668.26161137258</v>
      </c>
      <c r="N99" s="154">
        <f t="shared" si="4"/>
        <v>445668.26161137258</v>
      </c>
      <c r="O99" s="154">
        <f t="shared" si="4"/>
        <v>445668.26161137258</v>
      </c>
      <c r="P99" s="154">
        <f t="shared" si="4"/>
        <v>445668.26161137258</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14105.400479999942</v>
      </c>
      <c r="F103" s="156">
        <f t="shared" ref="F103:AR103" si="7">IF(F99&gt;0,F99-F100,F97-F98)/1000*31.65</f>
        <v>14105.400479999942</v>
      </c>
      <c r="G103" s="156">
        <f t="shared" si="7"/>
        <v>14105.400479999942</v>
      </c>
      <c r="H103" s="156">
        <f t="shared" si="7"/>
        <v>14105.400479999942</v>
      </c>
      <c r="I103" s="156">
        <f t="shared" si="7"/>
        <v>14105.400479999942</v>
      </c>
      <c r="J103" s="156">
        <f t="shared" si="7"/>
        <v>14105.400479999942</v>
      </c>
      <c r="K103" s="156">
        <f t="shared" si="7"/>
        <v>14105.400479999942</v>
      </c>
      <c r="L103" s="156">
        <f t="shared" si="7"/>
        <v>14105.400479999942</v>
      </c>
      <c r="M103" s="156">
        <f t="shared" si="7"/>
        <v>14105.400479999942</v>
      </c>
      <c r="N103" s="156">
        <f t="shared" si="7"/>
        <v>14105.400479999942</v>
      </c>
      <c r="O103" s="156">
        <f t="shared" si="7"/>
        <v>14105.400479999942</v>
      </c>
      <c r="P103" s="156">
        <f t="shared" si="7"/>
        <v>14105.400479999942</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14105.400479999942</v>
      </c>
      <c r="F104" s="156">
        <f t="shared" ref="F104:AR104" si="8">SUM(F101:F103)</f>
        <v>14105.400479999942</v>
      </c>
      <c r="G104" s="156">
        <f t="shared" si="8"/>
        <v>14105.400479999942</v>
      </c>
      <c r="H104" s="156">
        <f t="shared" si="8"/>
        <v>14105.400479999942</v>
      </c>
      <c r="I104" s="156">
        <f t="shared" si="8"/>
        <v>14105.400479999942</v>
      </c>
      <c r="J104" s="156">
        <f t="shared" si="8"/>
        <v>14105.400479999942</v>
      </c>
      <c r="K104" s="156">
        <f t="shared" si="8"/>
        <v>14105.400479999942</v>
      </c>
      <c r="L104" s="156">
        <f t="shared" si="8"/>
        <v>14105.400479999942</v>
      </c>
      <c r="M104" s="156">
        <f t="shared" si="8"/>
        <v>14105.400479999942</v>
      </c>
      <c r="N104" s="156">
        <f t="shared" si="8"/>
        <v>14105.400479999942</v>
      </c>
      <c r="O104" s="156">
        <f t="shared" si="8"/>
        <v>14105.400479999942</v>
      </c>
      <c r="P104" s="156">
        <f t="shared" si="8"/>
        <v>14105.400479999942</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-43010</v>
      </c>
      <c r="F106" s="174">
        <f t="shared" si="9"/>
        <v>-43870.200000000004</v>
      </c>
      <c r="G106" s="174">
        <f t="shared" si="9"/>
        <v>-44747.603999999999</v>
      </c>
      <c r="H106" s="174">
        <f t="shared" si="9"/>
        <v>-45642.556079999995</v>
      </c>
      <c r="I106" s="174">
        <f t="shared" si="9"/>
        <v>-46555.407201599999</v>
      </c>
      <c r="J106" s="174">
        <f t="shared" si="9"/>
        <v>-47486.515345632004</v>
      </c>
      <c r="K106" s="174">
        <f t="shared" si="9"/>
        <v>-48436.24565254464</v>
      </c>
      <c r="L106" s="174">
        <f t="shared" si="9"/>
        <v>-49404.970565595526</v>
      </c>
      <c r="M106" s="174">
        <f t="shared" si="9"/>
        <v>-50393.069976907442</v>
      </c>
      <c r="N106" s="174">
        <f t="shared" si="9"/>
        <v>-51400.931376445587</v>
      </c>
      <c r="O106" s="174">
        <f t="shared" si="9"/>
        <v>-52428.950003974503</v>
      </c>
      <c r="P106" s="174">
        <f t="shared" si="9"/>
        <v>-53477.529004053984</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-10200</v>
      </c>
      <c r="F107" s="143">
        <f t="shared" si="10"/>
        <v>-10404</v>
      </c>
      <c r="G107" s="143">
        <f t="shared" si="10"/>
        <v>-10612.08</v>
      </c>
      <c r="H107" s="143">
        <f t="shared" si="10"/>
        <v>-10824.321599999999</v>
      </c>
      <c r="I107" s="143">
        <f t="shared" si="10"/>
        <v>-11040.808031999999</v>
      </c>
      <c r="J107" s="143">
        <f t="shared" si="10"/>
        <v>-11261.62419264</v>
      </c>
      <c r="K107" s="143">
        <f t="shared" si="10"/>
        <v>-11486.8566764928</v>
      </c>
      <c r="L107" s="143">
        <f t="shared" si="10"/>
        <v>-11716.593810022654</v>
      </c>
      <c r="M107" s="143">
        <f t="shared" si="10"/>
        <v>-11950.925686223109</v>
      </c>
      <c r="N107" s="143">
        <f t="shared" si="10"/>
        <v>-12189.944199947571</v>
      </c>
      <c r="O107" s="143">
        <f t="shared" si="10"/>
        <v>-12433.743083946523</v>
      </c>
      <c r="P107" s="143">
        <f t="shared" si="10"/>
        <v>-12682.417945625451</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-53210</v>
      </c>
      <c r="F117" s="143">
        <f t="shared" ref="F117:AR117" si="19">SUM(F106:F107)</f>
        <v>-54274.200000000004</v>
      </c>
      <c r="G117" s="143">
        <f t="shared" si="19"/>
        <v>-55359.684000000001</v>
      </c>
      <c r="H117" s="143">
        <f t="shared" si="19"/>
        <v>-56466.877679999991</v>
      </c>
      <c r="I117" s="143">
        <f t="shared" si="19"/>
        <v>-57596.2152336</v>
      </c>
      <c r="J117" s="143">
        <f t="shared" si="19"/>
        <v>-58748.139538272007</v>
      </c>
      <c r="K117" s="143">
        <f t="shared" si="19"/>
        <v>-59923.102329037443</v>
      </c>
      <c r="L117" s="143">
        <f t="shared" si="19"/>
        <v>-61121.564375618182</v>
      </c>
      <c r="M117" s="143">
        <f t="shared" si="19"/>
        <v>-62343.995663130554</v>
      </c>
      <c r="N117" s="143">
        <f t="shared" si="19"/>
        <v>-63590.875576393155</v>
      </c>
      <c r="O117" s="143">
        <f t="shared" si="19"/>
        <v>-64862.693087921027</v>
      </c>
      <c r="P117" s="143">
        <f t="shared" si="19"/>
        <v>-66159.946949679434</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-53210</v>
      </c>
      <c r="F118" s="151">
        <f t="shared" ref="F118:AR118" si="20">SUM(F116:F117)</f>
        <v>-54274.200000000004</v>
      </c>
      <c r="G118" s="151">
        <f t="shared" si="20"/>
        <v>-55359.684000000001</v>
      </c>
      <c r="H118" s="151">
        <f t="shared" si="20"/>
        <v>-56466.877679999991</v>
      </c>
      <c r="I118" s="151">
        <f t="shared" si="20"/>
        <v>-57596.2152336</v>
      </c>
      <c r="J118" s="151">
        <f t="shared" si="20"/>
        <v>-58748.139538272007</v>
      </c>
      <c r="K118" s="151">
        <f t="shared" si="20"/>
        <v>-59923.102329037443</v>
      </c>
      <c r="L118" s="151">
        <f t="shared" si="20"/>
        <v>-61121.564375618182</v>
      </c>
      <c r="M118" s="151">
        <f t="shared" si="20"/>
        <v>-62343.995663130554</v>
      </c>
      <c r="N118" s="151">
        <f t="shared" si="20"/>
        <v>-63590.875576393155</v>
      </c>
      <c r="O118" s="151">
        <f t="shared" si="20"/>
        <v>-64862.693087921027</v>
      </c>
      <c r="P118" s="151">
        <f t="shared" si="20"/>
        <v>-66159.946949679434</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-53231.25</v>
      </c>
      <c r="F120" s="160">
        <f t="shared" si="21"/>
        <v>-53231.25</v>
      </c>
      <c r="G120" s="160">
        <f t="shared" si="21"/>
        <v>-53231.25</v>
      </c>
      <c r="H120" s="160">
        <f t="shared" si="21"/>
        <v>-53231.25</v>
      </c>
      <c r="I120" s="160">
        <f t="shared" si="21"/>
        <v>-53231.25</v>
      </c>
      <c r="J120" s="160">
        <f t="shared" si="21"/>
        <v>-53231.25</v>
      </c>
      <c r="K120" s="160">
        <f t="shared" si="21"/>
        <v>-53231.25</v>
      </c>
      <c r="L120" s="160">
        <f t="shared" si="21"/>
        <v>-53231.25</v>
      </c>
      <c r="M120" s="160">
        <f t="shared" si="21"/>
        <v>-53231.25</v>
      </c>
      <c r="N120" s="160">
        <f t="shared" si="21"/>
        <v>-53231.25</v>
      </c>
      <c r="O120" s="160">
        <f t="shared" si="21"/>
        <v>-53231.25</v>
      </c>
      <c r="P120" s="160">
        <f t="shared" si="21"/>
        <v>-53231.25</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-30661.199999999997</v>
      </c>
      <c r="F121" s="143">
        <f t="shared" si="22"/>
        <v>-28843.695146753598</v>
      </c>
      <c r="G121" s="143">
        <f t="shared" si="22"/>
        <v>-26917.140002312404</v>
      </c>
      <c r="H121" s="143">
        <f t="shared" si="22"/>
        <v>-24874.991549204748</v>
      </c>
      <c r="I121" s="143">
        <f t="shared" si="22"/>
        <v>-22710.314188910623</v>
      </c>
      <c r="J121" s="143">
        <f t="shared" si="22"/>
        <v>-20415.75618699886</v>
      </c>
      <c r="K121" s="143">
        <f t="shared" si="22"/>
        <v>-17983.524704972388</v>
      </c>
      <c r="L121" s="143">
        <f t="shared" si="22"/>
        <v>-15405.35933402433</v>
      </c>
      <c r="M121" s="143">
        <f t="shared" si="22"/>
        <v>-12672.504040819384</v>
      </c>
      <c r="N121" s="143">
        <f t="shared" si="22"/>
        <v>-9775.6774300221423</v>
      </c>
      <c r="O121" s="143">
        <f t="shared" si="22"/>
        <v>-6705.0412225770669</v>
      </c>
      <c r="P121" s="143">
        <f t="shared" si="22"/>
        <v>-3450.1668426852871</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-30291.747554106743</v>
      </c>
      <c r="F122" s="151">
        <f t="shared" si="23"/>
        <v>-32109.252407353149</v>
      </c>
      <c r="G122" s="151">
        <f t="shared" si="23"/>
        <v>-34035.807551794329</v>
      </c>
      <c r="H122" s="151">
        <f t="shared" si="23"/>
        <v>-36077.956004902</v>
      </c>
      <c r="I122" s="151">
        <f t="shared" si="23"/>
        <v>-38242.63336519611</v>
      </c>
      <c r="J122" s="151">
        <f t="shared" si="23"/>
        <v>-40537.19136710788</v>
      </c>
      <c r="K122" s="151">
        <f t="shared" si="23"/>
        <v>-42969.42284913436</v>
      </c>
      <c r="L122" s="151">
        <f t="shared" si="23"/>
        <v>-45547.588220082413</v>
      </c>
      <c r="M122" s="151">
        <f t="shared" si="23"/>
        <v>-48280.443513287362</v>
      </c>
      <c r="N122" s="151">
        <f t="shared" si="23"/>
        <v>-51177.270124084593</v>
      </c>
      <c r="O122" s="151">
        <f t="shared" si="23"/>
        <v>-54247.906331529673</v>
      </c>
      <c r="P122" s="151">
        <f t="shared" si="23"/>
        <v>-57502.780711421459</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-60952.947554106737</v>
      </c>
      <c r="F123" s="154">
        <f t="shared" si="24"/>
        <v>-60952.947554106751</v>
      </c>
      <c r="G123" s="154">
        <f t="shared" si="24"/>
        <v>-60952.947554106737</v>
      </c>
      <c r="H123" s="154">
        <f t="shared" si="24"/>
        <v>-60952.947554106751</v>
      </c>
      <c r="I123" s="154">
        <f t="shared" si="24"/>
        <v>-60952.947554106737</v>
      </c>
      <c r="J123" s="154">
        <f t="shared" si="24"/>
        <v>-60952.947554106737</v>
      </c>
      <c r="K123" s="154">
        <f t="shared" si="24"/>
        <v>-60952.947554106751</v>
      </c>
      <c r="L123" s="154">
        <f t="shared" si="24"/>
        <v>-60952.947554106744</v>
      </c>
      <c r="M123" s="154">
        <f t="shared" si="24"/>
        <v>-60952.947554106744</v>
      </c>
      <c r="N123" s="154">
        <f t="shared" si="24"/>
        <v>-60952.947554106737</v>
      </c>
      <c r="O123" s="154">
        <f t="shared" si="24"/>
        <v>-60952.947554106737</v>
      </c>
      <c r="P123" s="154">
        <f t="shared" si="24"/>
        <v>-60952.947554106744</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-137102.45000000001</v>
      </c>
      <c r="F125" s="160">
        <f t="shared" ref="F125:AR125" si="25">F118+F120+F121</f>
        <v>-136349.14514675361</v>
      </c>
      <c r="G125" s="160">
        <f t="shared" si="25"/>
        <v>-135508.07400231241</v>
      </c>
      <c r="H125" s="160">
        <f t="shared" si="25"/>
        <v>-134573.11922920475</v>
      </c>
      <c r="I125" s="160">
        <f t="shared" si="25"/>
        <v>-133537.77942251062</v>
      </c>
      <c r="J125" s="160">
        <f t="shared" si="25"/>
        <v>-132395.14572527088</v>
      </c>
      <c r="K125" s="160">
        <f t="shared" si="25"/>
        <v>-131137.87703400984</v>
      </c>
      <c r="L125" s="160">
        <f t="shared" si="25"/>
        <v>-129758.17370964251</v>
      </c>
      <c r="M125" s="160">
        <f t="shared" si="25"/>
        <v>-128247.74970394994</v>
      </c>
      <c r="N125" s="160">
        <f t="shared" si="25"/>
        <v>-126597.8030064153</v>
      </c>
      <c r="O125" s="160">
        <f t="shared" si="25"/>
        <v>-124798.9843104981</v>
      </c>
      <c r="P125" s="160">
        <f t="shared" si="25"/>
        <v>-122841.36379236472</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34275.612500000003</v>
      </c>
      <c r="F126" s="143">
        <f t="shared" si="26"/>
        <v>34087.286286688402</v>
      </c>
      <c r="G126" s="143">
        <f t="shared" si="26"/>
        <v>33877.018500578102</v>
      </c>
      <c r="H126" s="143">
        <f t="shared" si="26"/>
        <v>33643.279807301187</v>
      </c>
      <c r="I126" s="143">
        <f t="shared" si="26"/>
        <v>33384.444855627655</v>
      </c>
      <c r="J126" s="143">
        <f t="shared" si="26"/>
        <v>33098.78643131772</v>
      </c>
      <c r="K126" s="143">
        <f t="shared" si="26"/>
        <v>32784.46925850246</v>
      </c>
      <c r="L126" s="143">
        <f t="shared" si="26"/>
        <v>32439.543427410626</v>
      </c>
      <c r="M126" s="143">
        <f t="shared" si="26"/>
        <v>32061.937425987486</v>
      </c>
      <c r="N126" s="143">
        <f t="shared" si="26"/>
        <v>31649.450751603825</v>
      </c>
      <c r="O126" s="143">
        <f t="shared" si="26"/>
        <v>31199.746077624524</v>
      </c>
      <c r="P126" s="143">
        <f t="shared" si="26"/>
        <v>30710.34094809118</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-79887.335054106734</v>
      </c>
      <c r="F128" s="160">
        <f t="shared" ref="F128:AR128" si="27">F118+F123+F126</f>
        <v>-81139.861267418339</v>
      </c>
      <c r="G128" s="160">
        <f t="shared" si="27"/>
        <v>-82435.61305352865</v>
      </c>
      <c r="H128" s="160">
        <f t="shared" si="27"/>
        <v>-83776.545426805562</v>
      </c>
      <c r="I128" s="160">
        <f t="shared" si="27"/>
        <v>-85164.717932079075</v>
      </c>
      <c r="J128" s="160">
        <f t="shared" si="27"/>
        <v>-86602.300661061017</v>
      </c>
      <c r="K128" s="160">
        <f t="shared" si="27"/>
        <v>-88091.580624641734</v>
      </c>
      <c r="L128" s="160">
        <f t="shared" si="27"/>
        <v>-89634.968502314296</v>
      </c>
      <c r="M128" s="160">
        <f t="shared" si="27"/>
        <v>-91235.005791249816</v>
      </c>
      <c r="N128" s="160">
        <f t="shared" si="27"/>
        <v>-92894.372378896063</v>
      </c>
      <c r="O128" s="160">
        <f t="shared" si="27"/>
        <v>-94615.894564403236</v>
      </c>
      <c r="P128" s="160">
        <f t="shared" si="27"/>
        <v>-96402.553555694991</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14105.400479999942</v>
      </c>
      <c r="F129" s="143">
        <f t="shared" ref="F129:AR129" si="28">IF(F89&gt;$C$81,0,F104)</f>
        <v>14105.400479999942</v>
      </c>
      <c r="G129" s="143">
        <f t="shared" si="28"/>
        <v>14105.400479999942</v>
      </c>
      <c r="H129" s="143">
        <f t="shared" si="28"/>
        <v>14105.400479999942</v>
      </c>
      <c r="I129" s="143">
        <f t="shared" si="28"/>
        <v>14105.400479999942</v>
      </c>
      <c r="J129" s="143">
        <f t="shared" si="28"/>
        <v>14105.400479999942</v>
      </c>
      <c r="K129" s="143">
        <f t="shared" si="28"/>
        <v>14105.400479999942</v>
      </c>
      <c r="L129" s="143">
        <f t="shared" si="28"/>
        <v>14105.400479999942</v>
      </c>
      <c r="M129" s="143">
        <f t="shared" si="28"/>
        <v>14105.400479999942</v>
      </c>
      <c r="N129" s="143">
        <f t="shared" si="28"/>
        <v>14105.400479999942</v>
      </c>
      <c r="O129" s="143">
        <f t="shared" si="28"/>
        <v>14105.400479999942</v>
      </c>
      <c r="P129" s="143">
        <f t="shared" si="28"/>
        <v>14105.400479999942</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-462376.22753394966</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57345.001370207625</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638775</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638775</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511020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127755</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112</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74.956876643492862</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505</v>
      </c>
      <c r="D13" s="95" t="s">
        <v>72</v>
      </c>
      <c r="E13" s="63"/>
      <c r="F13" s="63"/>
    </row>
    <row r="14" spans="1:26" x14ac:dyDescent="0.2">
      <c r="A14" s="66"/>
      <c r="B14" s="112" t="s">
        <v>10</v>
      </c>
      <c r="C14" s="95">
        <f>IF(C13=0,,C13*C24*(1-C25)*C26*C27)</f>
        <v>297.87680132701308</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8000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0.57999999999999996</v>
      </c>
      <c r="D24" s="95"/>
      <c r="E24" s="67"/>
      <c r="F24" s="63"/>
    </row>
    <row r="25" spans="1:6" ht="12.75" customHeight="1" x14ac:dyDescent="0.2">
      <c r="A25" s="66"/>
      <c r="B25" s="112" t="s">
        <v>20</v>
      </c>
      <c r="C25" s="98">
        <v>0.1</v>
      </c>
      <c r="D25" s="95"/>
      <c r="E25" s="67"/>
      <c r="F25" s="63"/>
    </row>
    <row r="26" spans="1:6" ht="12.75" customHeight="1" x14ac:dyDescent="0.2">
      <c r="A26" s="66"/>
      <c r="B26" s="112" t="s">
        <v>21</v>
      </c>
      <c r="C26" s="98">
        <v>0.999</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v>4500</v>
      </c>
      <c r="D32" s="95" t="s">
        <v>80</v>
      </c>
      <c r="E32" s="67"/>
      <c r="F32" s="63"/>
    </row>
    <row r="33" spans="1:6" x14ac:dyDescent="0.2">
      <c r="A33" s="66"/>
      <c r="B33" s="220"/>
      <c r="C33" s="94">
        <v>3020</v>
      </c>
      <c r="D33" s="95" t="s">
        <v>81</v>
      </c>
      <c r="E33" s="67"/>
      <c r="F33" s="63"/>
    </row>
    <row r="34" spans="1:6" x14ac:dyDescent="0.2">
      <c r="A34" s="66"/>
      <c r="B34" s="112" t="s">
        <v>24</v>
      </c>
      <c r="C34" s="99">
        <f>(SUMPRODUCT(C10:C13,C29:C32)+C13*(1-C25)*C33)/1000000</f>
        <v>3.6450900000000002</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v>280</v>
      </c>
      <c r="D38" s="95" t="s">
        <v>80</v>
      </c>
      <c r="E38" s="63"/>
      <c r="F38" s="63"/>
    </row>
    <row r="39" spans="1:6" x14ac:dyDescent="0.2">
      <c r="A39" s="66"/>
      <c r="B39" s="220"/>
      <c r="C39" s="94">
        <v>300</v>
      </c>
      <c r="D39" s="95" t="s">
        <v>81</v>
      </c>
      <c r="E39" s="63"/>
      <c r="F39" s="63"/>
    </row>
    <row r="40" spans="1:6" x14ac:dyDescent="0.2">
      <c r="A40" s="66"/>
      <c r="B40" s="112" t="s">
        <v>26</v>
      </c>
      <c r="C40" s="100">
        <f>(SUMPRODUCT(C35:C38,C10:C13)+C13*(1-C25)*C39)/1000</f>
        <v>277.75</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0.25</v>
      </c>
      <c r="D44" s="95" t="s">
        <v>87</v>
      </c>
    </row>
    <row r="45" spans="1:6" x14ac:dyDescent="0.2">
      <c r="A45" s="66"/>
      <c r="B45" s="112" t="s">
        <v>31</v>
      </c>
      <c r="C45" s="101">
        <v>0.1</v>
      </c>
      <c r="D45" s="95" t="s">
        <v>88</v>
      </c>
    </row>
    <row r="46" spans="1:6" x14ac:dyDescent="0.2">
      <c r="A46" s="66"/>
      <c r="B46" s="112" t="s">
        <v>32</v>
      </c>
      <c r="C46" s="95">
        <f>C44*C13*C17*(1-C25)</f>
        <v>909000</v>
      </c>
      <c r="D46" s="95" t="s">
        <v>89</v>
      </c>
    </row>
    <row r="47" spans="1:6" x14ac:dyDescent="0.2">
      <c r="A47" s="66"/>
      <c r="B47" s="112" t="s">
        <v>33</v>
      </c>
      <c r="C47" s="102">
        <v>3.4</v>
      </c>
      <c r="D47" s="95" t="s">
        <v>90</v>
      </c>
    </row>
    <row r="48" spans="1:6" x14ac:dyDescent="0.2">
      <c r="A48" s="66"/>
      <c r="B48" s="112" t="s">
        <v>34</v>
      </c>
      <c r="C48" s="101">
        <v>32.1</v>
      </c>
      <c r="D48" s="95" t="s">
        <v>91</v>
      </c>
    </row>
    <row r="49" spans="1:7" x14ac:dyDescent="0.2">
      <c r="A49" s="66"/>
      <c r="B49" s="126" t="s">
        <v>35</v>
      </c>
      <c r="C49" s="198">
        <v>0.5</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0.40159574468085107</v>
      </c>
      <c r="D66" s="95"/>
    </row>
    <row r="67" spans="1:6" x14ac:dyDescent="0.2">
      <c r="A67" s="66"/>
      <c r="B67" s="126" t="s">
        <v>51</v>
      </c>
      <c r="C67" s="202">
        <f>IF(C65=0,C66,MIN(C66,C65/C31))</f>
        <v>0.40159574468085107</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v>0.7</v>
      </c>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8.446279807790658</v>
      </c>
      <c r="D84" s="93" t="s">
        <v>66</v>
      </c>
      <c r="F84" s="69"/>
    </row>
    <row r="85" spans="1:44" x14ac:dyDescent="0.2">
      <c r="A85" s="66"/>
      <c r="B85" s="112" t="s">
        <v>3</v>
      </c>
      <c r="C85" s="109">
        <f>(D139-D131)/D132</f>
        <v>23.46188835497405</v>
      </c>
      <c r="D85" s="95" t="s">
        <v>67</v>
      </c>
      <c r="F85" s="66"/>
    </row>
    <row r="86" spans="1:44" x14ac:dyDescent="0.2">
      <c r="A86" s="66"/>
      <c r="B86" s="113" t="s">
        <v>4</v>
      </c>
      <c r="C86" s="109">
        <f>C85*100/1000*31.65</f>
        <v>74.256876643492859</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-3645090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3636000</v>
      </c>
      <c r="F97" s="154">
        <f t="shared" si="3"/>
        <v>3636000</v>
      </c>
      <c r="G97" s="154">
        <f t="shared" si="3"/>
        <v>3636000</v>
      </c>
      <c r="H97" s="154">
        <f t="shared" si="3"/>
        <v>3636000</v>
      </c>
      <c r="I97" s="154">
        <f t="shared" si="3"/>
        <v>3636000</v>
      </c>
      <c r="J97" s="154">
        <f t="shared" si="3"/>
        <v>3636000</v>
      </c>
      <c r="K97" s="154">
        <f t="shared" si="3"/>
        <v>3636000</v>
      </c>
      <c r="L97" s="154">
        <f t="shared" si="3"/>
        <v>3636000</v>
      </c>
      <c r="M97" s="154">
        <f t="shared" si="3"/>
        <v>3636000</v>
      </c>
      <c r="N97" s="154">
        <f t="shared" si="3"/>
        <v>3636000</v>
      </c>
      <c r="O97" s="154">
        <f t="shared" si="3"/>
        <v>3636000</v>
      </c>
      <c r="P97" s="154">
        <f t="shared" si="3"/>
        <v>3636000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2383014.4106161045</v>
      </c>
      <c r="F99" s="154">
        <f t="shared" si="4"/>
        <v>2383014.4106161045</v>
      </c>
      <c r="G99" s="154">
        <f t="shared" si="4"/>
        <v>2383014.4106161045</v>
      </c>
      <c r="H99" s="154">
        <f t="shared" si="4"/>
        <v>2383014.4106161045</v>
      </c>
      <c r="I99" s="154">
        <f t="shared" si="4"/>
        <v>2383014.4106161045</v>
      </c>
      <c r="J99" s="154">
        <f t="shared" si="4"/>
        <v>2383014.4106161045</v>
      </c>
      <c r="K99" s="154">
        <f t="shared" si="4"/>
        <v>2383014.4106161045</v>
      </c>
      <c r="L99" s="154">
        <f t="shared" si="4"/>
        <v>2383014.4106161045</v>
      </c>
      <c r="M99" s="154">
        <f t="shared" si="4"/>
        <v>2383014.4106161045</v>
      </c>
      <c r="N99" s="154">
        <f t="shared" si="4"/>
        <v>2383014.4106161045</v>
      </c>
      <c r="O99" s="154">
        <f t="shared" si="4"/>
        <v>2383014.4106161045</v>
      </c>
      <c r="P99" s="154">
        <f t="shared" si="4"/>
        <v>2383014.4106161045</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75422.406095999715</v>
      </c>
      <c r="F103" s="156">
        <f t="shared" ref="F103:AR103" si="7">IF(F99&gt;0,F99-F100,F97-F98)/1000*31.65</f>
        <v>75422.406095999715</v>
      </c>
      <c r="G103" s="156">
        <f t="shared" si="7"/>
        <v>75422.406095999715</v>
      </c>
      <c r="H103" s="156">
        <f t="shared" si="7"/>
        <v>75422.406095999715</v>
      </c>
      <c r="I103" s="156">
        <f t="shared" si="7"/>
        <v>75422.406095999715</v>
      </c>
      <c r="J103" s="156">
        <f t="shared" si="7"/>
        <v>75422.406095999715</v>
      </c>
      <c r="K103" s="156">
        <f t="shared" si="7"/>
        <v>75422.406095999715</v>
      </c>
      <c r="L103" s="156">
        <f t="shared" si="7"/>
        <v>75422.406095999715</v>
      </c>
      <c r="M103" s="156">
        <f t="shared" si="7"/>
        <v>75422.406095999715</v>
      </c>
      <c r="N103" s="156">
        <f t="shared" si="7"/>
        <v>75422.406095999715</v>
      </c>
      <c r="O103" s="156">
        <f t="shared" si="7"/>
        <v>75422.406095999715</v>
      </c>
      <c r="P103" s="156">
        <f t="shared" si="7"/>
        <v>75422.406095999715</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75422.406095999715</v>
      </c>
      <c r="F104" s="156">
        <f t="shared" ref="F104:AR104" si="8">SUM(F101:F103)</f>
        <v>75422.406095999715</v>
      </c>
      <c r="G104" s="156">
        <f t="shared" si="8"/>
        <v>75422.406095999715</v>
      </c>
      <c r="H104" s="156">
        <f t="shared" si="8"/>
        <v>75422.406095999715</v>
      </c>
      <c r="I104" s="156">
        <f t="shared" si="8"/>
        <v>75422.406095999715</v>
      </c>
      <c r="J104" s="156">
        <f t="shared" si="8"/>
        <v>75422.406095999715</v>
      </c>
      <c r="K104" s="156">
        <f t="shared" si="8"/>
        <v>75422.406095999715</v>
      </c>
      <c r="L104" s="156">
        <f t="shared" si="8"/>
        <v>75422.406095999715</v>
      </c>
      <c r="M104" s="156">
        <f t="shared" si="8"/>
        <v>75422.406095999715</v>
      </c>
      <c r="N104" s="156">
        <f t="shared" si="8"/>
        <v>75422.406095999715</v>
      </c>
      <c r="O104" s="156">
        <f t="shared" si="8"/>
        <v>75422.406095999715</v>
      </c>
      <c r="P104" s="156">
        <f t="shared" si="8"/>
        <v>75422.406095999715</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-277750</v>
      </c>
      <c r="F106" s="174">
        <f t="shared" si="9"/>
        <v>-283305</v>
      </c>
      <c r="G106" s="174">
        <f t="shared" si="9"/>
        <v>-288971.09999999998</v>
      </c>
      <c r="H106" s="174">
        <f t="shared" si="9"/>
        <v>-294750.522</v>
      </c>
      <c r="I106" s="174">
        <f t="shared" si="9"/>
        <v>-300645.53243999998</v>
      </c>
      <c r="J106" s="174">
        <f t="shared" si="9"/>
        <v>-306658.44308880001</v>
      </c>
      <c r="K106" s="174">
        <f t="shared" si="9"/>
        <v>-312791.61195057601</v>
      </c>
      <c r="L106" s="174">
        <f t="shared" si="9"/>
        <v>-319047.44418958749</v>
      </c>
      <c r="M106" s="174">
        <f t="shared" si="9"/>
        <v>-325428.39307337924</v>
      </c>
      <c r="N106" s="174">
        <f t="shared" si="9"/>
        <v>-331936.96093484684</v>
      </c>
      <c r="O106" s="174">
        <f t="shared" si="9"/>
        <v>-338575.70015354379</v>
      </c>
      <c r="P106" s="174">
        <f t="shared" si="9"/>
        <v>-345347.21415661462</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-895224.07529411756</v>
      </c>
      <c r="F107" s="143">
        <f t="shared" si="10"/>
        <v>-913128.5567999999</v>
      </c>
      <c r="G107" s="143">
        <f t="shared" si="10"/>
        <v>-931391.12793599989</v>
      </c>
      <c r="H107" s="143">
        <f t="shared" si="10"/>
        <v>-950018.9504947199</v>
      </c>
      <c r="I107" s="143">
        <f t="shared" si="10"/>
        <v>-969019.32950461423</v>
      </c>
      <c r="J107" s="143">
        <f t="shared" si="10"/>
        <v>-988399.71609470656</v>
      </c>
      <c r="K107" s="143">
        <f t="shared" si="10"/>
        <v>-1008167.7104166008</v>
      </c>
      <c r="L107" s="143">
        <f t="shared" si="10"/>
        <v>-1028331.0646249326</v>
      </c>
      <c r="M107" s="143">
        <f t="shared" si="10"/>
        <v>-1048897.6859174313</v>
      </c>
      <c r="N107" s="143">
        <f t="shared" si="10"/>
        <v>-1069875.6396357799</v>
      </c>
      <c r="O107" s="143">
        <f t="shared" si="10"/>
        <v>-1091273.1524284957</v>
      </c>
      <c r="P107" s="143">
        <f t="shared" si="10"/>
        <v>-1113098.6154770653</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-1172974.0752941174</v>
      </c>
      <c r="F117" s="143">
        <f t="shared" ref="F117:AR117" si="19">SUM(F106:F107)</f>
        <v>-1196433.5567999999</v>
      </c>
      <c r="G117" s="143">
        <f t="shared" si="19"/>
        <v>-1220362.2279359999</v>
      </c>
      <c r="H117" s="143">
        <f t="shared" si="19"/>
        <v>-1244769.47249472</v>
      </c>
      <c r="I117" s="143">
        <f t="shared" si="19"/>
        <v>-1269664.8619446142</v>
      </c>
      <c r="J117" s="143">
        <f t="shared" si="19"/>
        <v>-1295058.1591835066</v>
      </c>
      <c r="K117" s="143">
        <f t="shared" si="19"/>
        <v>-1320959.3223671769</v>
      </c>
      <c r="L117" s="143">
        <f t="shared" si="19"/>
        <v>-1347378.5088145202</v>
      </c>
      <c r="M117" s="143">
        <f t="shared" si="19"/>
        <v>-1374326.0789908106</v>
      </c>
      <c r="N117" s="143">
        <f t="shared" si="19"/>
        <v>-1401812.6005706268</v>
      </c>
      <c r="O117" s="143">
        <f t="shared" si="19"/>
        <v>-1429848.8525820395</v>
      </c>
      <c r="P117" s="143">
        <f t="shared" si="19"/>
        <v>-1458445.8296336799</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-1172974.0752941174</v>
      </c>
      <c r="F118" s="151">
        <f t="shared" ref="F118:AR118" si="20">SUM(F116:F117)</f>
        <v>-1196433.5567999999</v>
      </c>
      <c r="G118" s="151">
        <f t="shared" si="20"/>
        <v>-1220362.2279359999</v>
      </c>
      <c r="H118" s="151">
        <f t="shared" si="20"/>
        <v>-1244769.47249472</v>
      </c>
      <c r="I118" s="151">
        <f t="shared" si="20"/>
        <v>-1269664.8619446142</v>
      </c>
      <c r="J118" s="151">
        <f t="shared" si="20"/>
        <v>-1295058.1591835066</v>
      </c>
      <c r="K118" s="151">
        <f t="shared" si="20"/>
        <v>-1320959.3223671769</v>
      </c>
      <c r="L118" s="151">
        <f t="shared" si="20"/>
        <v>-1347378.5088145202</v>
      </c>
      <c r="M118" s="151">
        <f t="shared" si="20"/>
        <v>-1374326.0789908106</v>
      </c>
      <c r="N118" s="151">
        <f t="shared" si="20"/>
        <v>-1401812.6005706268</v>
      </c>
      <c r="O118" s="151">
        <f t="shared" si="20"/>
        <v>-1429848.8525820395</v>
      </c>
      <c r="P118" s="151">
        <f t="shared" si="20"/>
        <v>-1458445.8296336799</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-303757.5</v>
      </c>
      <c r="F120" s="160">
        <f t="shared" si="21"/>
        <v>-303757.5</v>
      </c>
      <c r="G120" s="160">
        <f t="shared" si="21"/>
        <v>-303757.5</v>
      </c>
      <c r="H120" s="160">
        <f t="shared" si="21"/>
        <v>-303757.5</v>
      </c>
      <c r="I120" s="160">
        <f t="shared" si="21"/>
        <v>-303757.5</v>
      </c>
      <c r="J120" s="160">
        <f t="shared" si="21"/>
        <v>-303757.5</v>
      </c>
      <c r="K120" s="160">
        <f t="shared" si="21"/>
        <v>-303757.5</v>
      </c>
      <c r="L120" s="160">
        <f t="shared" si="21"/>
        <v>-303757.5</v>
      </c>
      <c r="M120" s="160">
        <f t="shared" si="21"/>
        <v>-303757.5</v>
      </c>
      <c r="N120" s="160">
        <f t="shared" si="21"/>
        <v>-303757.5</v>
      </c>
      <c r="O120" s="160">
        <f t="shared" si="21"/>
        <v>-303757.5</v>
      </c>
      <c r="P120" s="160">
        <f t="shared" si="21"/>
        <v>-303757.5</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-174964.32</v>
      </c>
      <c r="F121" s="143">
        <f t="shared" si="22"/>
        <v>-164592.95486279216</v>
      </c>
      <c r="G121" s="143">
        <f t="shared" si="22"/>
        <v>-153599.30781735186</v>
      </c>
      <c r="H121" s="143">
        <f t="shared" si="22"/>
        <v>-141946.04194918514</v>
      </c>
      <c r="I121" s="143">
        <f t="shared" si="22"/>
        <v>-129593.58012892838</v>
      </c>
      <c r="J121" s="143">
        <f t="shared" si="22"/>
        <v>-116499.97059945627</v>
      </c>
      <c r="K121" s="143">
        <f t="shared" si="22"/>
        <v>-102620.7444982158</v>
      </c>
      <c r="L121" s="143">
        <f t="shared" si="22"/>
        <v>-87908.764830900938</v>
      </c>
      <c r="M121" s="143">
        <f t="shared" si="22"/>
        <v>-72314.066383547135</v>
      </c>
      <c r="N121" s="143">
        <f t="shared" si="22"/>
        <v>-55783.686029352131</v>
      </c>
      <c r="O121" s="143">
        <f t="shared" si="22"/>
        <v>-38261.482853905429</v>
      </c>
      <c r="P121" s="143">
        <f t="shared" si="22"/>
        <v>-19687.94748793192</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-172856.08562013062</v>
      </c>
      <c r="F122" s="151">
        <f t="shared" si="23"/>
        <v>-183227.45075733849</v>
      </c>
      <c r="G122" s="151">
        <f t="shared" si="23"/>
        <v>-194221.09780277874</v>
      </c>
      <c r="H122" s="151">
        <f t="shared" si="23"/>
        <v>-205874.36367094549</v>
      </c>
      <c r="I122" s="151">
        <f t="shared" si="23"/>
        <v>-218226.82549120224</v>
      </c>
      <c r="J122" s="151">
        <f t="shared" si="23"/>
        <v>-231320.43502067437</v>
      </c>
      <c r="K122" s="151">
        <f t="shared" si="23"/>
        <v>-245199.66112191483</v>
      </c>
      <c r="L122" s="151">
        <f t="shared" si="23"/>
        <v>-259911.64078922974</v>
      </c>
      <c r="M122" s="151">
        <f t="shared" si="23"/>
        <v>-275506.3392365835</v>
      </c>
      <c r="N122" s="151">
        <f t="shared" si="23"/>
        <v>-292036.71959077846</v>
      </c>
      <c r="O122" s="151">
        <f t="shared" si="23"/>
        <v>-309558.92276622524</v>
      </c>
      <c r="P122" s="151">
        <f t="shared" si="23"/>
        <v>-328132.45813219866</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-347820.40562013059</v>
      </c>
      <c r="F123" s="154">
        <f t="shared" si="24"/>
        <v>-347820.40562013065</v>
      </c>
      <c r="G123" s="154">
        <f t="shared" si="24"/>
        <v>-347820.40562013059</v>
      </c>
      <c r="H123" s="154">
        <f t="shared" si="24"/>
        <v>-347820.40562013059</v>
      </c>
      <c r="I123" s="154">
        <f t="shared" si="24"/>
        <v>-347820.40562013059</v>
      </c>
      <c r="J123" s="154">
        <f t="shared" si="24"/>
        <v>-347820.40562013065</v>
      </c>
      <c r="K123" s="154">
        <f t="shared" si="24"/>
        <v>-347820.40562013065</v>
      </c>
      <c r="L123" s="154">
        <f t="shared" si="24"/>
        <v>-347820.40562013071</v>
      </c>
      <c r="M123" s="154">
        <f t="shared" si="24"/>
        <v>-347820.40562013065</v>
      </c>
      <c r="N123" s="154">
        <f t="shared" si="24"/>
        <v>-347820.40562013059</v>
      </c>
      <c r="O123" s="154">
        <f t="shared" si="24"/>
        <v>-347820.40562013065</v>
      </c>
      <c r="P123" s="154">
        <f t="shared" si="24"/>
        <v>-347820.40562013059</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-1651695.8952941175</v>
      </c>
      <c r="F125" s="160">
        <f t="shared" ref="F125:AR125" si="25">F118+F120+F121</f>
        <v>-1664784.0116627919</v>
      </c>
      <c r="G125" s="160">
        <f t="shared" si="25"/>
        <v>-1677719.0357533516</v>
      </c>
      <c r="H125" s="160">
        <f t="shared" si="25"/>
        <v>-1690473.0144439051</v>
      </c>
      <c r="I125" s="160">
        <f t="shared" si="25"/>
        <v>-1703015.9420735426</v>
      </c>
      <c r="J125" s="160">
        <f t="shared" si="25"/>
        <v>-1715315.6297829628</v>
      </c>
      <c r="K125" s="160">
        <f t="shared" si="25"/>
        <v>-1727337.5668653927</v>
      </c>
      <c r="L125" s="160">
        <f t="shared" si="25"/>
        <v>-1739044.773645421</v>
      </c>
      <c r="M125" s="160">
        <f t="shared" si="25"/>
        <v>-1750397.6453743577</v>
      </c>
      <c r="N125" s="160">
        <f t="shared" si="25"/>
        <v>-1761353.7865999788</v>
      </c>
      <c r="O125" s="160">
        <f t="shared" si="25"/>
        <v>-1771867.8354359451</v>
      </c>
      <c r="P125" s="160">
        <f t="shared" si="25"/>
        <v>-1781891.2771216119</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412923.97382352938</v>
      </c>
      <c r="F126" s="143">
        <f t="shared" si="26"/>
        <v>416196.00291569799</v>
      </c>
      <c r="G126" s="143">
        <f t="shared" si="26"/>
        <v>419429.75893833791</v>
      </c>
      <c r="H126" s="143">
        <f t="shared" si="26"/>
        <v>422618.25361097627</v>
      </c>
      <c r="I126" s="143">
        <f t="shared" si="26"/>
        <v>425753.98551838566</v>
      </c>
      <c r="J126" s="143">
        <f t="shared" si="26"/>
        <v>428828.90744574071</v>
      </c>
      <c r="K126" s="143">
        <f t="shared" si="26"/>
        <v>431834.39171634818</v>
      </c>
      <c r="L126" s="143">
        <f t="shared" si="26"/>
        <v>434761.19341135526</v>
      </c>
      <c r="M126" s="143">
        <f t="shared" si="26"/>
        <v>437599.41134358943</v>
      </c>
      <c r="N126" s="143">
        <f t="shared" si="26"/>
        <v>440338.4466499947</v>
      </c>
      <c r="O126" s="143">
        <f t="shared" si="26"/>
        <v>442966.95885898627</v>
      </c>
      <c r="P126" s="143">
        <f t="shared" si="26"/>
        <v>445472.81928040297</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-1107870.5070907187</v>
      </c>
      <c r="F128" s="160">
        <f t="shared" ref="F128:AR128" si="27">F118+F123+F126</f>
        <v>-1128057.9595044325</v>
      </c>
      <c r="G128" s="160">
        <f t="shared" si="27"/>
        <v>-1148752.8746177924</v>
      </c>
      <c r="H128" s="160">
        <f t="shared" si="27"/>
        <v>-1169971.6245038745</v>
      </c>
      <c r="I128" s="160">
        <f t="shared" si="27"/>
        <v>-1191731.282046359</v>
      </c>
      <c r="J128" s="160">
        <f t="shared" si="27"/>
        <v>-1214049.6573578967</v>
      </c>
      <c r="K128" s="160">
        <f t="shared" si="27"/>
        <v>-1236945.3362709593</v>
      </c>
      <c r="L128" s="160">
        <f t="shared" si="27"/>
        <v>-1260437.7210232955</v>
      </c>
      <c r="M128" s="160">
        <f t="shared" si="27"/>
        <v>-1284547.0732673518</v>
      </c>
      <c r="N128" s="160">
        <f t="shared" si="27"/>
        <v>-1309294.5595407626</v>
      </c>
      <c r="O128" s="160">
        <f t="shared" si="27"/>
        <v>-1334702.2993431841</v>
      </c>
      <c r="P128" s="160">
        <f t="shared" si="27"/>
        <v>-1360793.4159734074</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75422.406095999715</v>
      </c>
      <c r="F129" s="143">
        <f t="shared" ref="F129:AR129" si="28">IF(F89&gt;$C$81,0,F104)</f>
        <v>75422.406095999715</v>
      </c>
      <c r="G129" s="143">
        <f t="shared" si="28"/>
        <v>75422.406095999715</v>
      </c>
      <c r="H129" s="143">
        <f t="shared" si="28"/>
        <v>75422.406095999715</v>
      </c>
      <c r="I129" s="143">
        <f t="shared" si="28"/>
        <v>75422.406095999715</v>
      </c>
      <c r="J129" s="143">
        <f t="shared" si="28"/>
        <v>75422.406095999715</v>
      </c>
      <c r="K129" s="143">
        <f t="shared" si="28"/>
        <v>75422.406095999715</v>
      </c>
      <c r="L129" s="143">
        <f t="shared" si="28"/>
        <v>75422.406095999715</v>
      </c>
      <c r="M129" s="143">
        <f t="shared" si="28"/>
        <v>75422.406095999715</v>
      </c>
      <c r="N129" s="143">
        <f t="shared" si="28"/>
        <v>75422.406095999715</v>
      </c>
      <c r="O129" s="143">
        <f t="shared" si="28"/>
        <v>75422.406095999715</v>
      </c>
      <c r="P129" s="143">
        <f t="shared" si="28"/>
        <v>75422.406095999715</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-6465032.6826826707</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306627.09556187503</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3645090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1463852.6329787234</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2916072</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729018</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113</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48.827303014438726</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370</v>
      </c>
      <c r="D13" s="95" t="s">
        <v>72</v>
      </c>
      <c r="E13" s="63"/>
      <c r="F13" s="63"/>
    </row>
    <row r="14" spans="1:26" x14ac:dyDescent="0.2">
      <c r="A14" s="66"/>
      <c r="B14" s="112" t="s">
        <v>10</v>
      </c>
      <c r="C14" s="95">
        <f>IF(C13=0,,C13*C24*(1-C25)*C26*C27)</f>
        <v>230.37116758293752</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8000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0.57999999999999996</v>
      </c>
      <c r="D24" s="95"/>
      <c r="E24" s="67"/>
      <c r="F24" s="63"/>
    </row>
    <row r="25" spans="1:6" ht="12.75" customHeight="1" x14ac:dyDescent="0.2">
      <c r="A25" s="66"/>
      <c r="B25" s="112" t="s">
        <v>20</v>
      </c>
      <c r="C25" s="98">
        <v>0.05</v>
      </c>
      <c r="D25" s="95"/>
      <c r="E25" s="67"/>
      <c r="F25" s="63"/>
    </row>
    <row r="26" spans="1:6" ht="12.75" customHeight="1" x14ac:dyDescent="0.2">
      <c r="A26" s="66"/>
      <c r="B26" s="112" t="s">
        <v>21</v>
      </c>
      <c r="C26" s="98">
        <v>0.999</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v>385</v>
      </c>
      <c r="D33" s="95" t="s">
        <v>81</v>
      </c>
      <c r="E33" s="67"/>
      <c r="F33" s="63"/>
    </row>
    <row r="34" spans="1:6" x14ac:dyDescent="0.2">
      <c r="A34" s="66"/>
      <c r="B34" s="112" t="s">
        <v>24</v>
      </c>
      <c r="C34" s="99">
        <f>(SUMPRODUCT(C10:C13,C29:C32)+C13*(1-C25)*C33)/1000000</f>
        <v>0.13532749999999999</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v>480</v>
      </c>
      <c r="D38" s="95" t="s">
        <v>80</v>
      </c>
      <c r="E38" s="63"/>
      <c r="F38" s="63"/>
    </row>
    <row r="39" spans="1:6" x14ac:dyDescent="0.2">
      <c r="A39" s="66"/>
      <c r="B39" s="220"/>
      <c r="C39" s="94">
        <v>38</v>
      </c>
      <c r="D39" s="95" t="s">
        <v>81</v>
      </c>
      <c r="E39" s="63"/>
      <c r="F39" s="63"/>
    </row>
    <row r="40" spans="1:6" x14ac:dyDescent="0.2">
      <c r="A40" s="66"/>
      <c r="B40" s="112" t="s">
        <v>26</v>
      </c>
      <c r="C40" s="100">
        <f>(SUMPRODUCT(C35:C38,C10:C13)+C13*(1-C25)*C39)/1000</f>
        <v>190.95699999999999</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0.12</v>
      </c>
      <c r="D44" s="95" t="s">
        <v>87</v>
      </c>
    </row>
    <row r="45" spans="1:6" x14ac:dyDescent="0.2">
      <c r="A45" s="66"/>
      <c r="B45" s="112" t="s">
        <v>31</v>
      </c>
      <c r="C45" s="101">
        <v>0.1</v>
      </c>
      <c r="D45" s="95" t="s">
        <v>88</v>
      </c>
    </row>
    <row r="46" spans="1:6" x14ac:dyDescent="0.2">
      <c r="A46" s="66"/>
      <c r="B46" s="112" t="s">
        <v>32</v>
      </c>
      <c r="C46" s="95">
        <f>C44*C13*C17*(1-C25)</f>
        <v>337440</v>
      </c>
      <c r="D46" s="95" t="s">
        <v>89</v>
      </c>
    </row>
    <row r="47" spans="1:6" x14ac:dyDescent="0.2">
      <c r="A47" s="66"/>
      <c r="B47" s="112" t="s">
        <v>33</v>
      </c>
      <c r="C47" s="102">
        <v>3.4</v>
      </c>
      <c r="D47" s="95" t="s">
        <v>90</v>
      </c>
    </row>
    <row r="48" spans="1:6" x14ac:dyDescent="0.2">
      <c r="A48" s="66"/>
      <c r="B48" s="112" t="s">
        <v>34</v>
      </c>
      <c r="C48" s="101">
        <v>32.1</v>
      </c>
      <c r="D48" s="95" t="s">
        <v>91</v>
      </c>
    </row>
    <row r="49" spans="1:7" x14ac:dyDescent="0.2">
      <c r="A49" s="66"/>
      <c r="B49" s="126" t="s">
        <v>35</v>
      </c>
      <c r="C49" s="198">
        <v>0.5</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5.5538164566186232</v>
      </c>
      <c r="D84" s="93" t="s">
        <v>66</v>
      </c>
      <c r="F84" s="69"/>
    </row>
    <row r="85" spans="1:44" x14ac:dyDescent="0.2">
      <c r="A85" s="66"/>
      <c r="B85" s="112" t="s">
        <v>3</v>
      </c>
      <c r="C85" s="109">
        <f>(D139-D131)/D132</f>
        <v>15.427267935051731</v>
      </c>
      <c r="D85" s="95" t="s">
        <v>67</v>
      </c>
      <c r="F85" s="66"/>
    </row>
    <row r="86" spans="1:44" x14ac:dyDescent="0.2">
      <c r="A86" s="66"/>
      <c r="B86" s="113" t="s">
        <v>4</v>
      </c>
      <c r="C86" s="109">
        <f>C85*100/1000*31.65</f>
        <v>48.827303014438726</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-135327.5</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2812000</v>
      </c>
      <c r="F97" s="154">
        <f t="shared" si="3"/>
        <v>2812000</v>
      </c>
      <c r="G97" s="154">
        <f t="shared" si="3"/>
        <v>2812000</v>
      </c>
      <c r="H97" s="154">
        <f t="shared" si="3"/>
        <v>2812000</v>
      </c>
      <c r="I97" s="154">
        <f t="shared" si="3"/>
        <v>2812000</v>
      </c>
      <c r="J97" s="154">
        <f t="shared" si="3"/>
        <v>2812000</v>
      </c>
      <c r="K97" s="154">
        <f t="shared" si="3"/>
        <v>2812000</v>
      </c>
      <c r="L97" s="154">
        <f t="shared" si="3"/>
        <v>2812000</v>
      </c>
      <c r="M97" s="154">
        <f t="shared" si="3"/>
        <v>2812000</v>
      </c>
      <c r="N97" s="154">
        <f t="shared" si="3"/>
        <v>2812000</v>
      </c>
      <c r="O97" s="154">
        <f t="shared" si="3"/>
        <v>2812000</v>
      </c>
      <c r="P97" s="154">
        <f t="shared" si="3"/>
        <v>2812000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1842969.3406635001</v>
      </c>
      <c r="F99" s="154">
        <f t="shared" si="4"/>
        <v>1842969.3406635001</v>
      </c>
      <c r="G99" s="154">
        <f t="shared" si="4"/>
        <v>1842969.3406635001</v>
      </c>
      <c r="H99" s="154">
        <f t="shared" si="4"/>
        <v>1842969.3406635001</v>
      </c>
      <c r="I99" s="154">
        <f t="shared" si="4"/>
        <v>1842969.3406635001</v>
      </c>
      <c r="J99" s="154">
        <f t="shared" si="4"/>
        <v>1842969.3406635001</v>
      </c>
      <c r="K99" s="154">
        <f t="shared" si="4"/>
        <v>1842969.3406635001</v>
      </c>
      <c r="L99" s="154">
        <f t="shared" si="4"/>
        <v>1842969.3406635001</v>
      </c>
      <c r="M99" s="154">
        <f t="shared" si="4"/>
        <v>1842969.3406635001</v>
      </c>
      <c r="N99" s="154">
        <f t="shared" si="4"/>
        <v>1842969.3406635001</v>
      </c>
      <c r="O99" s="154">
        <f t="shared" si="4"/>
        <v>1842969.3406635001</v>
      </c>
      <c r="P99" s="154">
        <f t="shared" si="4"/>
        <v>1842969.3406635001</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58329.979631999777</v>
      </c>
      <c r="F103" s="156">
        <f t="shared" ref="F103:AR103" si="7">IF(F99&gt;0,F99-F100,F97-F98)/1000*31.65</f>
        <v>58329.979631999777</v>
      </c>
      <c r="G103" s="156">
        <f t="shared" si="7"/>
        <v>58329.979631999777</v>
      </c>
      <c r="H103" s="156">
        <f t="shared" si="7"/>
        <v>58329.979631999777</v>
      </c>
      <c r="I103" s="156">
        <f t="shared" si="7"/>
        <v>58329.979631999777</v>
      </c>
      <c r="J103" s="156">
        <f t="shared" si="7"/>
        <v>58329.979631999777</v>
      </c>
      <c r="K103" s="156">
        <f t="shared" si="7"/>
        <v>58329.979631999777</v>
      </c>
      <c r="L103" s="156">
        <f t="shared" si="7"/>
        <v>58329.979631999777</v>
      </c>
      <c r="M103" s="156">
        <f t="shared" si="7"/>
        <v>58329.979631999777</v>
      </c>
      <c r="N103" s="156">
        <f t="shared" si="7"/>
        <v>58329.979631999777</v>
      </c>
      <c r="O103" s="156">
        <f t="shared" si="7"/>
        <v>58329.979631999777</v>
      </c>
      <c r="P103" s="156">
        <f t="shared" si="7"/>
        <v>58329.979631999777</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58329.979631999777</v>
      </c>
      <c r="F104" s="156">
        <f t="shared" ref="F104:AR104" si="8">SUM(F101:F103)</f>
        <v>58329.979631999777</v>
      </c>
      <c r="G104" s="156">
        <f t="shared" si="8"/>
        <v>58329.979631999777</v>
      </c>
      <c r="H104" s="156">
        <f t="shared" si="8"/>
        <v>58329.979631999777</v>
      </c>
      <c r="I104" s="156">
        <f t="shared" si="8"/>
        <v>58329.979631999777</v>
      </c>
      <c r="J104" s="156">
        <f t="shared" si="8"/>
        <v>58329.979631999777</v>
      </c>
      <c r="K104" s="156">
        <f t="shared" si="8"/>
        <v>58329.979631999777</v>
      </c>
      <c r="L104" s="156">
        <f t="shared" si="8"/>
        <v>58329.979631999777</v>
      </c>
      <c r="M104" s="156">
        <f t="shared" si="8"/>
        <v>58329.979631999777</v>
      </c>
      <c r="N104" s="156">
        <f t="shared" si="8"/>
        <v>58329.979631999777</v>
      </c>
      <c r="O104" s="156">
        <f t="shared" si="8"/>
        <v>58329.979631999777</v>
      </c>
      <c r="P104" s="156">
        <f t="shared" si="8"/>
        <v>58329.979631999777</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-190957</v>
      </c>
      <c r="F106" s="174">
        <f t="shared" si="9"/>
        <v>-194776.14</v>
      </c>
      <c r="G106" s="174">
        <f t="shared" si="9"/>
        <v>-198671.66279999999</v>
      </c>
      <c r="H106" s="174">
        <f t="shared" si="9"/>
        <v>-202645.09605599998</v>
      </c>
      <c r="I106" s="174">
        <f t="shared" si="9"/>
        <v>-206697.99797711999</v>
      </c>
      <c r="J106" s="174">
        <f t="shared" si="9"/>
        <v>-210831.95793666239</v>
      </c>
      <c r="K106" s="174">
        <f t="shared" si="9"/>
        <v>-215048.59709539567</v>
      </c>
      <c r="L106" s="174">
        <f t="shared" si="9"/>
        <v>-219349.56903730353</v>
      </c>
      <c r="M106" s="174">
        <f t="shared" si="9"/>
        <v>-223736.56041804963</v>
      </c>
      <c r="N106" s="174">
        <f t="shared" si="9"/>
        <v>-228211.29162641062</v>
      </c>
      <c r="O106" s="174">
        <f t="shared" si="9"/>
        <v>-232775.51745893882</v>
      </c>
      <c r="P106" s="174">
        <f t="shared" si="9"/>
        <v>-237431.02780811756</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-623050.74823529413</v>
      </c>
      <c r="F107" s="143">
        <f t="shared" si="10"/>
        <v>-635511.76320000004</v>
      </c>
      <c r="G107" s="143">
        <f t="shared" si="10"/>
        <v>-648221.99846400006</v>
      </c>
      <c r="H107" s="143">
        <f t="shared" si="10"/>
        <v>-661186.43843327998</v>
      </c>
      <c r="I107" s="143">
        <f t="shared" si="10"/>
        <v>-674410.16720194556</v>
      </c>
      <c r="J107" s="143">
        <f t="shared" si="10"/>
        <v>-687898.37054598448</v>
      </c>
      <c r="K107" s="143">
        <f t="shared" si="10"/>
        <v>-701656.33795690432</v>
      </c>
      <c r="L107" s="143">
        <f t="shared" si="10"/>
        <v>-715689.46471604216</v>
      </c>
      <c r="M107" s="143">
        <f t="shared" si="10"/>
        <v>-730003.25401036313</v>
      </c>
      <c r="N107" s="143">
        <f t="shared" si="10"/>
        <v>-744603.31909057032</v>
      </c>
      <c r="O107" s="143">
        <f t="shared" si="10"/>
        <v>-759495.38547238184</v>
      </c>
      <c r="P107" s="143">
        <f t="shared" si="10"/>
        <v>-774685.29318182927</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-814007.74823529413</v>
      </c>
      <c r="F117" s="143">
        <f t="shared" ref="F117:AR117" si="19">SUM(F106:F107)</f>
        <v>-830287.90320000006</v>
      </c>
      <c r="G117" s="143">
        <f t="shared" si="19"/>
        <v>-846893.66126399999</v>
      </c>
      <c r="H117" s="143">
        <f t="shared" si="19"/>
        <v>-863831.53448927996</v>
      </c>
      <c r="I117" s="143">
        <f t="shared" si="19"/>
        <v>-881108.16517906555</v>
      </c>
      <c r="J117" s="143">
        <f t="shared" si="19"/>
        <v>-898730.32848264684</v>
      </c>
      <c r="K117" s="143">
        <f t="shared" si="19"/>
        <v>-916704.93505229999</v>
      </c>
      <c r="L117" s="143">
        <f t="shared" si="19"/>
        <v>-935039.03375334572</v>
      </c>
      <c r="M117" s="143">
        <f t="shared" si="19"/>
        <v>-953739.81442841282</v>
      </c>
      <c r="N117" s="143">
        <f t="shared" si="19"/>
        <v>-972814.61071698088</v>
      </c>
      <c r="O117" s="143">
        <f t="shared" si="19"/>
        <v>-992270.90293132071</v>
      </c>
      <c r="P117" s="143">
        <f t="shared" si="19"/>
        <v>-1012116.3209899468</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-814007.74823529413</v>
      </c>
      <c r="F118" s="151">
        <f t="shared" ref="F118:AR118" si="20">SUM(F116:F117)</f>
        <v>-830287.90320000006</v>
      </c>
      <c r="G118" s="151">
        <f t="shared" si="20"/>
        <v>-846893.66126399999</v>
      </c>
      <c r="H118" s="151">
        <f t="shared" si="20"/>
        <v>-863831.53448927996</v>
      </c>
      <c r="I118" s="151">
        <f t="shared" si="20"/>
        <v>-881108.16517906555</v>
      </c>
      <c r="J118" s="151">
        <f t="shared" si="20"/>
        <v>-898730.32848264684</v>
      </c>
      <c r="K118" s="151">
        <f t="shared" si="20"/>
        <v>-916704.93505229999</v>
      </c>
      <c r="L118" s="151">
        <f t="shared" si="20"/>
        <v>-935039.03375334572</v>
      </c>
      <c r="M118" s="151">
        <f t="shared" si="20"/>
        <v>-953739.81442841282</v>
      </c>
      <c r="N118" s="151">
        <f t="shared" si="20"/>
        <v>-972814.61071698088</v>
      </c>
      <c r="O118" s="151">
        <f t="shared" si="20"/>
        <v>-992270.90293132071</v>
      </c>
      <c r="P118" s="151">
        <f t="shared" si="20"/>
        <v>-1012116.3209899468</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-11277.291666666666</v>
      </c>
      <c r="F120" s="160">
        <f t="shared" si="21"/>
        <v>-11277.291666666666</v>
      </c>
      <c r="G120" s="160">
        <f t="shared" si="21"/>
        <v>-11277.291666666666</v>
      </c>
      <c r="H120" s="160">
        <f t="shared" si="21"/>
        <v>-11277.291666666666</v>
      </c>
      <c r="I120" s="160">
        <f t="shared" si="21"/>
        <v>-11277.291666666666</v>
      </c>
      <c r="J120" s="160">
        <f t="shared" si="21"/>
        <v>-11277.291666666666</v>
      </c>
      <c r="K120" s="160">
        <f t="shared" si="21"/>
        <v>-11277.291666666666</v>
      </c>
      <c r="L120" s="160">
        <f t="shared" si="21"/>
        <v>-11277.291666666666</v>
      </c>
      <c r="M120" s="160">
        <f t="shared" si="21"/>
        <v>-11277.291666666666</v>
      </c>
      <c r="N120" s="160">
        <f t="shared" si="21"/>
        <v>-11277.291666666666</v>
      </c>
      <c r="O120" s="160">
        <f t="shared" si="21"/>
        <v>-11277.291666666666</v>
      </c>
      <c r="P120" s="160">
        <f t="shared" si="21"/>
        <v>-11277.291666666666</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-6495.7199999999993</v>
      </c>
      <c r="F121" s="143">
        <f t="shared" si="22"/>
        <v>-6110.6730147114358</v>
      </c>
      <c r="G121" s="143">
        <f t="shared" si="22"/>
        <v>-5702.5232103055578</v>
      </c>
      <c r="H121" s="143">
        <f t="shared" si="22"/>
        <v>-5269.8844176353268</v>
      </c>
      <c r="I121" s="143">
        <f t="shared" si="22"/>
        <v>-4811.2872974048805</v>
      </c>
      <c r="J121" s="143">
        <f t="shared" si="22"/>
        <v>-4325.1743499606091</v>
      </c>
      <c r="K121" s="143">
        <f t="shared" si="22"/>
        <v>-3809.8946256696813</v>
      </c>
      <c r="L121" s="143">
        <f t="shared" si="22"/>
        <v>-3263.6981179212985</v>
      </c>
      <c r="M121" s="143">
        <f t="shared" si="22"/>
        <v>-2684.7298197080117</v>
      </c>
      <c r="N121" s="143">
        <f t="shared" si="22"/>
        <v>-2071.0234236019278</v>
      </c>
      <c r="O121" s="143">
        <f t="shared" si="22"/>
        <v>-1420.4946437294791</v>
      </c>
      <c r="P121" s="143">
        <f t="shared" si="22"/>
        <v>-730.93413706468345</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-6417.4497548094096</v>
      </c>
      <c r="F122" s="151">
        <f t="shared" si="23"/>
        <v>-6802.496740097974</v>
      </c>
      <c r="G122" s="151">
        <f t="shared" si="23"/>
        <v>-7210.6465445038521</v>
      </c>
      <c r="H122" s="151">
        <f t="shared" si="23"/>
        <v>-7643.2853371740821</v>
      </c>
      <c r="I122" s="151">
        <f t="shared" si="23"/>
        <v>-8101.8824574045284</v>
      </c>
      <c r="J122" s="151">
        <f t="shared" si="23"/>
        <v>-8587.9954048487998</v>
      </c>
      <c r="K122" s="151">
        <f t="shared" si="23"/>
        <v>-9103.2751291397271</v>
      </c>
      <c r="L122" s="151">
        <f t="shared" si="23"/>
        <v>-9649.4716368881109</v>
      </c>
      <c r="M122" s="151">
        <f t="shared" si="23"/>
        <v>-10228.439935101398</v>
      </c>
      <c r="N122" s="151">
        <f t="shared" si="23"/>
        <v>-10842.146331207479</v>
      </c>
      <c r="O122" s="151">
        <f t="shared" si="23"/>
        <v>-11492.675111079931</v>
      </c>
      <c r="P122" s="151">
        <f t="shared" si="23"/>
        <v>-12182.235617744725</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-12913.169754809409</v>
      </c>
      <c r="F123" s="154">
        <f t="shared" si="24"/>
        <v>-12913.169754809409</v>
      </c>
      <c r="G123" s="154">
        <f t="shared" si="24"/>
        <v>-12913.169754809409</v>
      </c>
      <c r="H123" s="154">
        <f t="shared" si="24"/>
        <v>-12913.169754809409</v>
      </c>
      <c r="I123" s="154">
        <f t="shared" si="24"/>
        <v>-12913.169754809409</v>
      </c>
      <c r="J123" s="154">
        <f t="shared" si="24"/>
        <v>-12913.169754809409</v>
      </c>
      <c r="K123" s="154">
        <f t="shared" si="24"/>
        <v>-12913.169754809409</v>
      </c>
      <c r="L123" s="154">
        <f t="shared" si="24"/>
        <v>-12913.169754809409</v>
      </c>
      <c r="M123" s="154">
        <f t="shared" si="24"/>
        <v>-12913.169754809409</v>
      </c>
      <c r="N123" s="154">
        <f t="shared" si="24"/>
        <v>-12913.169754809407</v>
      </c>
      <c r="O123" s="154">
        <f t="shared" si="24"/>
        <v>-12913.169754809409</v>
      </c>
      <c r="P123" s="154">
        <f t="shared" si="24"/>
        <v>-12913.169754809409</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-831780.75990196073</v>
      </c>
      <c r="F125" s="160">
        <f t="shared" ref="F125:AR125" si="25">F118+F120+F121</f>
        <v>-847675.86788137816</v>
      </c>
      <c r="G125" s="160">
        <f t="shared" si="25"/>
        <v>-863873.47614097223</v>
      </c>
      <c r="H125" s="160">
        <f t="shared" si="25"/>
        <v>-880378.71057358186</v>
      </c>
      <c r="I125" s="160">
        <f t="shared" si="25"/>
        <v>-897196.74414313701</v>
      </c>
      <c r="J125" s="160">
        <f t="shared" si="25"/>
        <v>-914332.79449927411</v>
      </c>
      <c r="K125" s="160">
        <f t="shared" si="25"/>
        <v>-931792.12134463631</v>
      </c>
      <c r="L125" s="160">
        <f t="shared" si="25"/>
        <v>-949580.02353793359</v>
      </c>
      <c r="M125" s="160">
        <f t="shared" si="25"/>
        <v>-967701.83591478749</v>
      </c>
      <c r="N125" s="160">
        <f t="shared" si="25"/>
        <v>-986162.92580724938</v>
      </c>
      <c r="O125" s="160">
        <f t="shared" si="25"/>
        <v>-1004968.6892417169</v>
      </c>
      <c r="P125" s="160">
        <f t="shared" si="25"/>
        <v>-1024124.5467936782</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207945.18997549018</v>
      </c>
      <c r="F126" s="143">
        <f t="shared" si="26"/>
        <v>211918.96697034454</v>
      </c>
      <c r="G126" s="143">
        <f t="shared" si="26"/>
        <v>215968.36903524306</v>
      </c>
      <c r="H126" s="143">
        <f t="shared" si="26"/>
        <v>220094.67764339547</v>
      </c>
      <c r="I126" s="143">
        <f t="shared" si="26"/>
        <v>224299.18603578425</v>
      </c>
      <c r="J126" s="143">
        <f t="shared" si="26"/>
        <v>228583.19862481853</v>
      </c>
      <c r="K126" s="143">
        <f t="shared" si="26"/>
        <v>232948.03033615908</v>
      </c>
      <c r="L126" s="143">
        <f t="shared" si="26"/>
        <v>237395.0058844834</v>
      </c>
      <c r="M126" s="143">
        <f t="shared" si="26"/>
        <v>241925.45897869687</v>
      </c>
      <c r="N126" s="143">
        <f t="shared" si="26"/>
        <v>246540.73145181235</v>
      </c>
      <c r="O126" s="143">
        <f t="shared" si="26"/>
        <v>251242.17231042922</v>
      </c>
      <c r="P126" s="143">
        <f t="shared" si="26"/>
        <v>256031.13669841955</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-618975.72801461339</v>
      </c>
      <c r="F128" s="160">
        <f t="shared" ref="F128:AR128" si="27">F118+F123+F126</f>
        <v>-631282.10598446499</v>
      </c>
      <c r="G128" s="160">
        <f t="shared" si="27"/>
        <v>-643838.46198356641</v>
      </c>
      <c r="H128" s="160">
        <f t="shared" si="27"/>
        <v>-656650.02660069382</v>
      </c>
      <c r="I128" s="160">
        <f t="shared" si="27"/>
        <v>-669722.1488980907</v>
      </c>
      <c r="J128" s="160">
        <f t="shared" si="27"/>
        <v>-683060.29961263761</v>
      </c>
      <c r="K128" s="160">
        <f t="shared" si="27"/>
        <v>-696670.07447095029</v>
      </c>
      <c r="L128" s="160">
        <f t="shared" si="27"/>
        <v>-710557.19762367173</v>
      </c>
      <c r="M128" s="160">
        <f t="shared" si="27"/>
        <v>-724727.52520452545</v>
      </c>
      <c r="N128" s="160">
        <f t="shared" si="27"/>
        <v>-739187.04901997792</v>
      </c>
      <c r="O128" s="160">
        <f t="shared" si="27"/>
        <v>-753941.90037570102</v>
      </c>
      <c r="P128" s="160">
        <f t="shared" si="27"/>
        <v>-768998.35404633672</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58329.979631999777</v>
      </c>
      <c r="F129" s="143">
        <f t="shared" ref="F129:AR129" si="28">IF(F89&gt;$C$81,0,F104)</f>
        <v>58329.979631999777</v>
      </c>
      <c r="G129" s="143">
        <f t="shared" si="28"/>
        <v>58329.979631999777</v>
      </c>
      <c r="H129" s="143">
        <f t="shared" si="28"/>
        <v>58329.979631999777</v>
      </c>
      <c r="I129" s="143">
        <f t="shared" si="28"/>
        <v>58329.979631999777</v>
      </c>
      <c r="J129" s="143">
        <f t="shared" si="28"/>
        <v>58329.979631999777</v>
      </c>
      <c r="K129" s="143">
        <f t="shared" si="28"/>
        <v>58329.979631999777</v>
      </c>
      <c r="L129" s="143">
        <f t="shared" si="28"/>
        <v>58329.979631999777</v>
      </c>
      <c r="M129" s="143">
        <f t="shared" si="28"/>
        <v>58329.979631999777</v>
      </c>
      <c r="N129" s="143">
        <f t="shared" si="28"/>
        <v>58329.979631999777</v>
      </c>
      <c r="O129" s="143">
        <f t="shared" si="28"/>
        <v>58329.979631999777</v>
      </c>
      <c r="P129" s="143">
        <f t="shared" si="28"/>
        <v>58329.979631999777</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-3631332.8571440824</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237138.44684268232</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135327.5</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108262</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27065.5</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114</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50.573677832151404</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370</v>
      </c>
      <c r="D13" s="95" t="s">
        <v>72</v>
      </c>
      <c r="E13" s="63"/>
      <c r="F13" s="63"/>
    </row>
    <row r="14" spans="1:26" x14ac:dyDescent="0.2">
      <c r="A14" s="66"/>
      <c r="B14" s="112" t="s">
        <v>10</v>
      </c>
      <c r="C14" s="95">
        <f>IF(C13=0,,C13*C24*(1-C25)*C26*C27)</f>
        <v>230.37116758293752</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7000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0.57999999999999996</v>
      </c>
      <c r="D24" s="95"/>
      <c r="E24" s="67"/>
      <c r="F24" s="63"/>
    </row>
    <row r="25" spans="1:6" ht="12.75" customHeight="1" x14ac:dyDescent="0.2">
      <c r="A25" s="66"/>
      <c r="B25" s="112" t="s">
        <v>20</v>
      </c>
      <c r="C25" s="98">
        <v>0.05</v>
      </c>
      <c r="D25" s="95"/>
      <c r="E25" s="67"/>
      <c r="F25" s="63"/>
    </row>
    <row r="26" spans="1:6" ht="12.75" customHeight="1" x14ac:dyDescent="0.2">
      <c r="A26" s="66"/>
      <c r="B26" s="112" t="s">
        <v>21</v>
      </c>
      <c r="C26" s="98">
        <v>0.999</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v>385</v>
      </c>
      <c r="D33" s="95" t="s">
        <v>81</v>
      </c>
      <c r="E33" s="67"/>
      <c r="F33" s="63"/>
    </row>
    <row r="34" spans="1:6" x14ac:dyDescent="0.2">
      <c r="A34" s="66"/>
      <c r="B34" s="112" t="s">
        <v>24</v>
      </c>
      <c r="C34" s="99">
        <f>(SUMPRODUCT(C10:C13,C29:C32)+C13*(1-C25)*C33)/1000000</f>
        <v>0.13532749999999999</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v>480</v>
      </c>
      <c r="D38" s="95" t="s">
        <v>80</v>
      </c>
      <c r="E38" s="63"/>
      <c r="F38" s="63"/>
    </row>
    <row r="39" spans="1:6" x14ac:dyDescent="0.2">
      <c r="A39" s="66"/>
      <c r="B39" s="220"/>
      <c r="C39" s="94">
        <v>38</v>
      </c>
      <c r="D39" s="95" t="s">
        <v>81</v>
      </c>
      <c r="E39" s="63"/>
      <c r="F39" s="63"/>
    </row>
    <row r="40" spans="1:6" x14ac:dyDescent="0.2">
      <c r="A40" s="66"/>
      <c r="B40" s="112" t="s">
        <v>26</v>
      </c>
      <c r="C40" s="100">
        <f>(SUMPRODUCT(C35:C38,C10:C13)+C13*(1-C25)*C39)/1000</f>
        <v>190.95699999999999</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0.12</v>
      </c>
      <c r="D44" s="95" t="s">
        <v>87</v>
      </c>
    </row>
    <row r="45" spans="1:6" x14ac:dyDescent="0.2">
      <c r="A45" s="66"/>
      <c r="B45" s="112" t="s">
        <v>31</v>
      </c>
      <c r="C45" s="101">
        <v>0.1</v>
      </c>
      <c r="D45" s="95" t="s">
        <v>88</v>
      </c>
    </row>
    <row r="46" spans="1:6" x14ac:dyDescent="0.2">
      <c r="A46" s="66"/>
      <c r="B46" s="112" t="s">
        <v>32</v>
      </c>
      <c r="C46" s="95">
        <f>C44*C13*C17*(1-C25)</f>
        <v>295260</v>
      </c>
      <c r="D46" s="95" t="s">
        <v>89</v>
      </c>
    </row>
    <row r="47" spans="1:6" x14ac:dyDescent="0.2">
      <c r="A47" s="66"/>
      <c r="B47" s="112" t="s">
        <v>33</v>
      </c>
      <c r="C47" s="102">
        <v>3.4</v>
      </c>
      <c r="D47" s="95" t="s">
        <v>90</v>
      </c>
    </row>
    <row r="48" spans="1:6" x14ac:dyDescent="0.2">
      <c r="A48" s="66"/>
      <c r="B48" s="112" t="s">
        <v>34</v>
      </c>
      <c r="C48" s="101">
        <v>32.1</v>
      </c>
      <c r="D48" s="95" t="s">
        <v>91</v>
      </c>
    </row>
    <row r="49" spans="1:7" x14ac:dyDescent="0.2">
      <c r="A49" s="66"/>
      <c r="B49" s="126" t="s">
        <v>35</v>
      </c>
      <c r="C49" s="198">
        <v>0.5</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5.75245624631106</v>
      </c>
      <c r="D84" s="93" t="s">
        <v>66</v>
      </c>
      <c r="F84" s="69"/>
    </row>
    <row r="85" spans="1:44" x14ac:dyDescent="0.2">
      <c r="A85" s="66"/>
      <c r="B85" s="112" t="s">
        <v>3</v>
      </c>
      <c r="C85" s="109">
        <f>(D139-D131)/D132</f>
        <v>15.979045128641832</v>
      </c>
      <c r="D85" s="95" t="s">
        <v>67</v>
      </c>
      <c r="F85" s="66"/>
    </row>
    <row r="86" spans="1:44" x14ac:dyDescent="0.2">
      <c r="A86" s="66"/>
      <c r="B86" s="113" t="s">
        <v>4</v>
      </c>
      <c r="C86" s="109">
        <f>C85*100/1000*31.65</f>
        <v>50.573677832151404</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-135327.5</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2460500</v>
      </c>
      <c r="F97" s="154">
        <f t="shared" si="3"/>
        <v>2460500</v>
      </c>
      <c r="G97" s="154">
        <f t="shared" si="3"/>
        <v>2460500</v>
      </c>
      <c r="H97" s="154">
        <f t="shared" si="3"/>
        <v>2460500</v>
      </c>
      <c r="I97" s="154">
        <f t="shared" si="3"/>
        <v>2460500</v>
      </c>
      <c r="J97" s="154">
        <f t="shared" si="3"/>
        <v>2460500</v>
      </c>
      <c r="K97" s="154">
        <f t="shared" si="3"/>
        <v>2460500</v>
      </c>
      <c r="L97" s="154">
        <f t="shared" si="3"/>
        <v>2460500</v>
      </c>
      <c r="M97" s="154">
        <f t="shared" si="3"/>
        <v>2460500</v>
      </c>
      <c r="N97" s="154">
        <f t="shared" si="3"/>
        <v>2460500</v>
      </c>
      <c r="O97" s="154">
        <f t="shared" si="3"/>
        <v>2460500</v>
      </c>
      <c r="P97" s="154">
        <f t="shared" si="3"/>
        <v>2460500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1612598.1730805626</v>
      </c>
      <c r="F99" s="154">
        <f t="shared" si="4"/>
        <v>1612598.1730805626</v>
      </c>
      <c r="G99" s="154">
        <f t="shared" si="4"/>
        <v>1612598.1730805626</v>
      </c>
      <c r="H99" s="154">
        <f t="shared" si="4"/>
        <v>1612598.1730805626</v>
      </c>
      <c r="I99" s="154">
        <f t="shared" si="4"/>
        <v>1612598.1730805626</v>
      </c>
      <c r="J99" s="154">
        <f t="shared" si="4"/>
        <v>1612598.1730805626</v>
      </c>
      <c r="K99" s="154">
        <f t="shared" si="4"/>
        <v>1612598.1730805626</v>
      </c>
      <c r="L99" s="154">
        <f t="shared" si="4"/>
        <v>1612598.1730805626</v>
      </c>
      <c r="M99" s="154">
        <f t="shared" si="4"/>
        <v>1612598.1730805626</v>
      </c>
      <c r="N99" s="154">
        <f t="shared" si="4"/>
        <v>1612598.1730805626</v>
      </c>
      <c r="O99" s="154">
        <f t="shared" si="4"/>
        <v>1612598.1730805626</v>
      </c>
      <c r="P99" s="154">
        <f t="shared" si="4"/>
        <v>1612598.1730805626</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51038.732177999809</v>
      </c>
      <c r="F103" s="156">
        <f t="shared" ref="F103:AR103" si="7">IF(F99&gt;0,F99-F100,F97-F98)/1000*31.65</f>
        <v>51038.732177999809</v>
      </c>
      <c r="G103" s="156">
        <f t="shared" si="7"/>
        <v>51038.732177999809</v>
      </c>
      <c r="H103" s="156">
        <f t="shared" si="7"/>
        <v>51038.732177999809</v>
      </c>
      <c r="I103" s="156">
        <f t="shared" si="7"/>
        <v>51038.732177999809</v>
      </c>
      <c r="J103" s="156">
        <f t="shared" si="7"/>
        <v>51038.732177999809</v>
      </c>
      <c r="K103" s="156">
        <f t="shared" si="7"/>
        <v>51038.732177999809</v>
      </c>
      <c r="L103" s="156">
        <f t="shared" si="7"/>
        <v>51038.732177999809</v>
      </c>
      <c r="M103" s="156">
        <f t="shared" si="7"/>
        <v>51038.732177999809</v>
      </c>
      <c r="N103" s="156">
        <f t="shared" si="7"/>
        <v>51038.732177999809</v>
      </c>
      <c r="O103" s="156">
        <f t="shared" si="7"/>
        <v>51038.732177999809</v>
      </c>
      <c r="P103" s="156">
        <f t="shared" si="7"/>
        <v>51038.732177999809</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51038.732177999809</v>
      </c>
      <c r="F104" s="156">
        <f t="shared" ref="F104:AR104" si="8">SUM(F101:F103)</f>
        <v>51038.732177999809</v>
      </c>
      <c r="G104" s="156">
        <f t="shared" si="8"/>
        <v>51038.732177999809</v>
      </c>
      <c r="H104" s="156">
        <f t="shared" si="8"/>
        <v>51038.732177999809</v>
      </c>
      <c r="I104" s="156">
        <f t="shared" si="8"/>
        <v>51038.732177999809</v>
      </c>
      <c r="J104" s="156">
        <f t="shared" si="8"/>
        <v>51038.732177999809</v>
      </c>
      <c r="K104" s="156">
        <f t="shared" si="8"/>
        <v>51038.732177999809</v>
      </c>
      <c r="L104" s="156">
        <f t="shared" si="8"/>
        <v>51038.732177999809</v>
      </c>
      <c r="M104" s="156">
        <f t="shared" si="8"/>
        <v>51038.732177999809</v>
      </c>
      <c r="N104" s="156">
        <f t="shared" si="8"/>
        <v>51038.732177999809</v>
      </c>
      <c r="O104" s="156">
        <f t="shared" si="8"/>
        <v>51038.732177999809</v>
      </c>
      <c r="P104" s="156">
        <f t="shared" si="8"/>
        <v>51038.732177999809</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-190957</v>
      </c>
      <c r="F106" s="174">
        <f t="shared" si="9"/>
        <v>-194776.14</v>
      </c>
      <c r="G106" s="174">
        <f t="shared" si="9"/>
        <v>-198671.66279999999</v>
      </c>
      <c r="H106" s="174">
        <f t="shared" si="9"/>
        <v>-202645.09605599998</v>
      </c>
      <c r="I106" s="174">
        <f t="shared" si="9"/>
        <v>-206697.99797711999</v>
      </c>
      <c r="J106" s="174">
        <f t="shared" si="9"/>
        <v>-210831.95793666239</v>
      </c>
      <c r="K106" s="174">
        <f t="shared" si="9"/>
        <v>-215048.59709539567</v>
      </c>
      <c r="L106" s="174">
        <f t="shared" si="9"/>
        <v>-219349.56903730353</v>
      </c>
      <c r="M106" s="174">
        <f t="shared" si="9"/>
        <v>-223736.56041804963</v>
      </c>
      <c r="N106" s="174">
        <f t="shared" si="9"/>
        <v>-228211.29162641062</v>
      </c>
      <c r="O106" s="174">
        <f t="shared" si="9"/>
        <v>-232775.51745893882</v>
      </c>
      <c r="P106" s="174">
        <f t="shared" si="9"/>
        <v>-237431.02780811756</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-545169.40470588231</v>
      </c>
      <c r="F107" s="143">
        <f t="shared" si="10"/>
        <v>-556072.79279999994</v>
      </c>
      <c r="G107" s="143">
        <f t="shared" si="10"/>
        <v>-567194.24865599989</v>
      </c>
      <c r="H107" s="143">
        <f t="shared" si="10"/>
        <v>-578538.13362911996</v>
      </c>
      <c r="I107" s="143">
        <f t="shared" si="10"/>
        <v>-590108.89630170236</v>
      </c>
      <c r="J107" s="143">
        <f t="shared" si="10"/>
        <v>-601911.07422773645</v>
      </c>
      <c r="K107" s="143">
        <f t="shared" si="10"/>
        <v>-613949.29571229115</v>
      </c>
      <c r="L107" s="143">
        <f t="shared" si="10"/>
        <v>-626228.28162653686</v>
      </c>
      <c r="M107" s="143">
        <f t="shared" si="10"/>
        <v>-638752.8472590677</v>
      </c>
      <c r="N107" s="143">
        <f t="shared" si="10"/>
        <v>-651527.90420424903</v>
      </c>
      <c r="O107" s="143">
        <f t="shared" si="10"/>
        <v>-664558.46228833403</v>
      </c>
      <c r="P107" s="143">
        <f t="shared" si="10"/>
        <v>-677849.63153410051</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-736126.40470588231</v>
      </c>
      <c r="F117" s="143">
        <f t="shared" ref="F117:AR117" si="19">SUM(F106:F107)</f>
        <v>-750848.93279999995</v>
      </c>
      <c r="G117" s="143">
        <f t="shared" si="19"/>
        <v>-765865.91145599983</v>
      </c>
      <c r="H117" s="143">
        <f t="shared" si="19"/>
        <v>-781183.22968511994</v>
      </c>
      <c r="I117" s="143">
        <f t="shared" si="19"/>
        <v>-796806.89427882235</v>
      </c>
      <c r="J117" s="143">
        <f t="shared" si="19"/>
        <v>-812743.03216439881</v>
      </c>
      <c r="K117" s="143">
        <f t="shared" si="19"/>
        <v>-828997.89280768682</v>
      </c>
      <c r="L117" s="143">
        <f t="shared" si="19"/>
        <v>-845577.85066384042</v>
      </c>
      <c r="M117" s="143">
        <f t="shared" si="19"/>
        <v>-862489.40767711727</v>
      </c>
      <c r="N117" s="143">
        <f t="shared" si="19"/>
        <v>-879739.19583065971</v>
      </c>
      <c r="O117" s="143">
        <f t="shared" si="19"/>
        <v>-897333.9797472728</v>
      </c>
      <c r="P117" s="143">
        <f t="shared" si="19"/>
        <v>-915280.65934221807</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-736126.40470588231</v>
      </c>
      <c r="F118" s="151">
        <f t="shared" ref="F118:AR118" si="20">SUM(F116:F117)</f>
        <v>-750848.93279999995</v>
      </c>
      <c r="G118" s="151">
        <f t="shared" si="20"/>
        <v>-765865.91145599983</v>
      </c>
      <c r="H118" s="151">
        <f t="shared" si="20"/>
        <v>-781183.22968511994</v>
      </c>
      <c r="I118" s="151">
        <f t="shared" si="20"/>
        <v>-796806.89427882235</v>
      </c>
      <c r="J118" s="151">
        <f t="shared" si="20"/>
        <v>-812743.03216439881</v>
      </c>
      <c r="K118" s="151">
        <f t="shared" si="20"/>
        <v>-828997.89280768682</v>
      </c>
      <c r="L118" s="151">
        <f t="shared" si="20"/>
        <v>-845577.85066384042</v>
      </c>
      <c r="M118" s="151">
        <f t="shared" si="20"/>
        <v>-862489.40767711727</v>
      </c>
      <c r="N118" s="151">
        <f t="shared" si="20"/>
        <v>-879739.19583065971</v>
      </c>
      <c r="O118" s="151">
        <f t="shared" si="20"/>
        <v>-897333.9797472728</v>
      </c>
      <c r="P118" s="151">
        <f t="shared" si="20"/>
        <v>-915280.65934221807</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-11277.291666666666</v>
      </c>
      <c r="F120" s="160">
        <f t="shared" si="21"/>
        <v>-11277.291666666666</v>
      </c>
      <c r="G120" s="160">
        <f t="shared" si="21"/>
        <v>-11277.291666666666</v>
      </c>
      <c r="H120" s="160">
        <f t="shared" si="21"/>
        <v>-11277.291666666666</v>
      </c>
      <c r="I120" s="160">
        <f t="shared" si="21"/>
        <v>-11277.291666666666</v>
      </c>
      <c r="J120" s="160">
        <f t="shared" si="21"/>
        <v>-11277.291666666666</v>
      </c>
      <c r="K120" s="160">
        <f t="shared" si="21"/>
        <v>-11277.291666666666</v>
      </c>
      <c r="L120" s="160">
        <f t="shared" si="21"/>
        <v>-11277.291666666666</v>
      </c>
      <c r="M120" s="160">
        <f t="shared" si="21"/>
        <v>-11277.291666666666</v>
      </c>
      <c r="N120" s="160">
        <f t="shared" si="21"/>
        <v>-11277.291666666666</v>
      </c>
      <c r="O120" s="160">
        <f t="shared" si="21"/>
        <v>-11277.291666666666</v>
      </c>
      <c r="P120" s="160">
        <f t="shared" si="21"/>
        <v>-11277.291666666666</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-6495.7199999999993</v>
      </c>
      <c r="F121" s="143">
        <f t="shared" si="22"/>
        <v>-6110.6730147114358</v>
      </c>
      <c r="G121" s="143">
        <f t="shared" si="22"/>
        <v>-5702.5232103055578</v>
      </c>
      <c r="H121" s="143">
        <f t="shared" si="22"/>
        <v>-5269.8844176353268</v>
      </c>
      <c r="I121" s="143">
        <f t="shared" si="22"/>
        <v>-4811.2872974048805</v>
      </c>
      <c r="J121" s="143">
        <f t="shared" si="22"/>
        <v>-4325.1743499606091</v>
      </c>
      <c r="K121" s="143">
        <f t="shared" si="22"/>
        <v>-3809.8946256696813</v>
      </c>
      <c r="L121" s="143">
        <f t="shared" si="22"/>
        <v>-3263.6981179212985</v>
      </c>
      <c r="M121" s="143">
        <f t="shared" si="22"/>
        <v>-2684.7298197080117</v>
      </c>
      <c r="N121" s="143">
        <f t="shared" si="22"/>
        <v>-2071.0234236019278</v>
      </c>
      <c r="O121" s="143">
        <f t="shared" si="22"/>
        <v>-1420.4946437294791</v>
      </c>
      <c r="P121" s="143">
        <f t="shared" si="22"/>
        <v>-730.93413706468345</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-6417.4497548094096</v>
      </c>
      <c r="F122" s="151">
        <f t="shared" si="23"/>
        <v>-6802.496740097974</v>
      </c>
      <c r="G122" s="151">
        <f t="shared" si="23"/>
        <v>-7210.6465445038521</v>
      </c>
      <c r="H122" s="151">
        <f t="shared" si="23"/>
        <v>-7643.2853371740821</v>
      </c>
      <c r="I122" s="151">
        <f t="shared" si="23"/>
        <v>-8101.8824574045284</v>
      </c>
      <c r="J122" s="151">
        <f t="shared" si="23"/>
        <v>-8587.9954048487998</v>
      </c>
      <c r="K122" s="151">
        <f t="shared" si="23"/>
        <v>-9103.2751291397271</v>
      </c>
      <c r="L122" s="151">
        <f t="shared" si="23"/>
        <v>-9649.4716368881109</v>
      </c>
      <c r="M122" s="151">
        <f t="shared" si="23"/>
        <v>-10228.439935101398</v>
      </c>
      <c r="N122" s="151">
        <f t="shared" si="23"/>
        <v>-10842.146331207479</v>
      </c>
      <c r="O122" s="151">
        <f t="shared" si="23"/>
        <v>-11492.675111079931</v>
      </c>
      <c r="P122" s="151">
        <f t="shared" si="23"/>
        <v>-12182.235617744725</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-12913.169754809409</v>
      </c>
      <c r="F123" s="154">
        <f t="shared" si="24"/>
        <v>-12913.169754809409</v>
      </c>
      <c r="G123" s="154">
        <f t="shared" si="24"/>
        <v>-12913.169754809409</v>
      </c>
      <c r="H123" s="154">
        <f t="shared" si="24"/>
        <v>-12913.169754809409</v>
      </c>
      <c r="I123" s="154">
        <f t="shared" si="24"/>
        <v>-12913.169754809409</v>
      </c>
      <c r="J123" s="154">
        <f t="shared" si="24"/>
        <v>-12913.169754809409</v>
      </c>
      <c r="K123" s="154">
        <f t="shared" si="24"/>
        <v>-12913.169754809409</v>
      </c>
      <c r="L123" s="154">
        <f t="shared" si="24"/>
        <v>-12913.169754809409</v>
      </c>
      <c r="M123" s="154">
        <f t="shared" si="24"/>
        <v>-12913.169754809409</v>
      </c>
      <c r="N123" s="154">
        <f t="shared" si="24"/>
        <v>-12913.169754809407</v>
      </c>
      <c r="O123" s="154">
        <f t="shared" si="24"/>
        <v>-12913.169754809409</v>
      </c>
      <c r="P123" s="154">
        <f t="shared" si="24"/>
        <v>-12913.169754809409</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-753899.41637254891</v>
      </c>
      <c r="F125" s="160">
        <f t="shared" ref="F125:AR125" si="25">F118+F120+F121</f>
        <v>-768236.89748137805</v>
      </c>
      <c r="G125" s="160">
        <f t="shared" si="25"/>
        <v>-782845.72633297206</v>
      </c>
      <c r="H125" s="160">
        <f t="shared" si="25"/>
        <v>-797730.40576942184</v>
      </c>
      <c r="I125" s="160">
        <f t="shared" si="25"/>
        <v>-812895.47324289382</v>
      </c>
      <c r="J125" s="160">
        <f t="shared" si="25"/>
        <v>-828345.49818102608</v>
      </c>
      <c r="K125" s="160">
        <f t="shared" si="25"/>
        <v>-844085.07910002314</v>
      </c>
      <c r="L125" s="160">
        <f t="shared" si="25"/>
        <v>-860118.84044842829</v>
      </c>
      <c r="M125" s="160">
        <f t="shared" si="25"/>
        <v>-876451.42916349194</v>
      </c>
      <c r="N125" s="160">
        <f t="shared" si="25"/>
        <v>-893087.51092092821</v>
      </c>
      <c r="O125" s="160">
        <f t="shared" si="25"/>
        <v>-910031.76605766895</v>
      </c>
      <c r="P125" s="160">
        <f t="shared" si="25"/>
        <v>-927288.88514594943</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188474.85409313723</v>
      </c>
      <c r="F126" s="143">
        <f t="shared" si="26"/>
        <v>192059.22437034451</v>
      </c>
      <c r="G126" s="143">
        <f t="shared" si="26"/>
        <v>195711.43158324301</v>
      </c>
      <c r="H126" s="143">
        <f t="shared" si="26"/>
        <v>199432.60144235546</v>
      </c>
      <c r="I126" s="143">
        <f t="shared" si="26"/>
        <v>203223.86831072345</v>
      </c>
      <c r="J126" s="143">
        <f t="shared" si="26"/>
        <v>207086.37454525652</v>
      </c>
      <c r="K126" s="143">
        <f t="shared" si="26"/>
        <v>211021.26977500579</v>
      </c>
      <c r="L126" s="143">
        <f t="shared" si="26"/>
        <v>215029.71011210707</v>
      </c>
      <c r="M126" s="143">
        <f t="shared" si="26"/>
        <v>219112.85729087298</v>
      </c>
      <c r="N126" s="143">
        <f t="shared" si="26"/>
        <v>223271.87773023205</v>
      </c>
      <c r="O126" s="143">
        <f t="shared" si="26"/>
        <v>227507.94151441724</v>
      </c>
      <c r="P126" s="143">
        <f t="shared" si="26"/>
        <v>231822.22128648736</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-560564.72036755458</v>
      </c>
      <c r="F128" s="160">
        <f t="shared" ref="F128:AR128" si="27">F118+F123+F126</f>
        <v>-571702.87818446476</v>
      </c>
      <c r="G128" s="160">
        <f t="shared" si="27"/>
        <v>-583067.64962756634</v>
      </c>
      <c r="H128" s="160">
        <f t="shared" si="27"/>
        <v>-594663.79799757386</v>
      </c>
      <c r="I128" s="160">
        <f t="shared" si="27"/>
        <v>-606496.19572290825</v>
      </c>
      <c r="J128" s="160">
        <f t="shared" si="27"/>
        <v>-618569.82737395179</v>
      </c>
      <c r="K128" s="160">
        <f t="shared" si="27"/>
        <v>-630889.79278749041</v>
      </c>
      <c r="L128" s="160">
        <f t="shared" si="27"/>
        <v>-643461.31030654267</v>
      </c>
      <c r="M128" s="160">
        <f t="shared" si="27"/>
        <v>-656289.72014105378</v>
      </c>
      <c r="N128" s="160">
        <f t="shared" si="27"/>
        <v>-669380.48785523698</v>
      </c>
      <c r="O128" s="160">
        <f t="shared" si="27"/>
        <v>-682739.20798766497</v>
      </c>
      <c r="P128" s="160">
        <f t="shared" si="27"/>
        <v>-696371.60781054012</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51038.732177999809</v>
      </c>
      <c r="F129" s="143">
        <f t="shared" ref="F129:AR129" si="28">IF(F89&gt;$C$81,0,F104)</f>
        <v>51038.732177999809</v>
      </c>
      <c r="G129" s="143">
        <f t="shared" si="28"/>
        <v>51038.732177999809</v>
      </c>
      <c r="H129" s="143">
        <f t="shared" si="28"/>
        <v>51038.732177999809</v>
      </c>
      <c r="I129" s="143">
        <f t="shared" si="28"/>
        <v>51038.732177999809</v>
      </c>
      <c r="J129" s="143">
        <f t="shared" si="28"/>
        <v>51038.732177999809</v>
      </c>
      <c r="K129" s="143">
        <f t="shared" si="28"/>
        <v>51038.732177999809</v>
      </c>
      <c r="L129" s="143">
        <f t="shared" si="28"/>
        <v>51038.732177999809</v>
      </c>
      <c r="M129" s="143">
        <f t="shared" si="28"/>
        <v>51038.732177999809</v>
      </c>
      <c r="N129" s="143">
        <f t="shared" si="28"/>
        <v>51038.732177999809</v>
      </c>
      <c r="O129" s="143">
        <f t="shared" si="28"/>
        <v>51038.732177999809</v>
      </c>
      <c r="P129" s="143">
        <f t="shared" si="28"/>
        <v>51038.732177999809</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-3288524.7008558461</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207496.140987347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135327.5</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108262</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27065.5</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115</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104.422180794626</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20.5</v>
      </c>
      <c r="D13" s="95" t="s">
        <v>72</v>
      </c>
      <c r="E13" s="63"/>
      <c r="F13" s="63"/>
    </row>
    <row r="14" spans="1:26" x14ac:dyDescent="0.2">
      <c r="A14" s="66"/>
      <c r="B14" s="112" t="s">
        <v>10</v>
      </c>
      <c r="C14" s="95">
        <f>IF(C13=0,,C13*C24*(1-C25)*C26*C27)</f>
        <v>11.294407962085264</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8000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0.6</v>
      </c>
      <c r="D24" s="95"/>
      <c r="E24" s="67"/>
      <c r="F24" s="63"/>
    </row>
    <row r="25" spans="1:6" ht="12.75" customHeight="1" x14ac:dyDescent="0.2">
      <c r="A25" s="66"/>
      <c r="B25" s="112" t="s">
        <v>20</v>
      </c>
      <c r="C25" s="98">
        <v>0.18</v>
      </c>
      <c r="D25" s="95"/>
      <c r="E25" s="67"/>
      <c r="F25" s="63"/>
    </row>
    <row r="26" spans="1:6" ht="12.75" customHeight="1" x14ac:dyDescent="0.2">
      <c r="A26" s="66"/>
      <c r="B26" s="112" t="s">
        <v>21</v>
      </c>
      <c r="C26" s="98">
        <v>0.99</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v>14900</v>
      </c>
      <c r="D32" s="95" t="s">
        <v>80</v>
      </c>
      <c r="E32" s="67"/>
      <c r="F32" s="63"/>
    </row>
    <row r="33" spans="1:6" x14ac:dyDescent="0.2">
      <c r="A33" s="66"/>
      <c r="B33" s="220"/>
      <c r="C33" s="94">
        <v>8300</v>
      </c>
      <c r="D33" s="95" t="s">
        <v>81</v>
      </c>
      <c r="E33" s="67"/>
      <c r="F33" s="63"/>
    </row>
    <row r="34" spans="1:6" x14ac:dyDescent="0.2">
      <c r="A34" s="66"/>
      <c r="B34" s="112" t="s">
        <v>24</v>
      </c>
      <c r="C34" s="99">
        <f>(SUMPRODUCT(C10:C13,C29:C32)+C13*(1-C25)*C33)/1000000</f>
        <v>0.44497300000000001</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v>807</v>
      </c>
      <c r="D38" s="95" t="s">
        <v>80</v>
      </c>
      <c r="E38" s="63"/>
      <c r="F38" s="63"/>
    </row>
    <row r="39" spans="1:6" x14ac:dyDescent="0.2">
      <c r="A39" s="66"/>
      <c r="B39" s="220"/>
      <c r="C39" s="94">
        <v>454</v>
      </c>
      <c r="D39" s="95" t="s">
        <v>81</v>
      </c>
      <c r="E39" s="63"/>
      <c r="F39" s="63"/>
    </row>
    <row r="40" spans="1:6" x14ac:dyDescent="0.2">
      <c r="A40" s="66"/>
      <c r="B40" s="112" t="s">
        <v>26</v>
      </c>
      <c r="C40" s="100">
        <f>(SUMPRODUCT(C35:C38,C10:C13)+C13*(1-C25)*C39)/1000</f>
        <v>24.175240000000002</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0.49</v>
      </c>
      <c r="D44" s="95" t="s">
        <v>87</v>
      </c>
    </row>
    <row r="45" spans="1:6" x14ac:dyDescent="0.2">
      <c r="A45" s="66"/>
      <c r="B45" s="112" t="s">
        <v>31</v>
      </c>
      <c r="C45" s="101">
        <v>0.1</v>
      </c>
      <c r="D45" s="95" t="s">
        <v>88</v>
      </c>
    </row>
    <row r="46" spans="1:6" x14ac:dyDescent="0.2">
      <c r="A46" s="66"/>
      <c r="B46" s="112" t="s">
        <v>32</v>
      </c>
      <c r="C46" s="95">
        <f>C44*C13*C17*(1-C25)</f>
        <v>65895.200000000012</v>
      </c>
      <c r="D46" s="95" t="s">
        <v>89</v>
      </c>
    </row>
    <row r="47" spans="1:6" x14ac:dyDescent="0.2">
      <c r="A47" s="66"/>
      <c r="B47" s="112" t="s">
        <v>33</v>
      </c>
      <c r="C47" s="102">
        <v>0.63</v>
      </c>
      <c r="D47" s="95" t="s">
        <v>90</v>
      </c>
    </row>
    <row r="48" spans="1:6" x14ac:dyDescent="0.2">
      <c r="A48" s="66"/>
      <c r="B48" s="112" t="s">
        <v>34</v>
      </c>
      <c r="C48" s="101">
        <v>0</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0.35824742268041238</v>
      </c>
      <c r="D66" s="95"/>
    </row>
    <row r="67" spans="1:6" x14ac:dyDescent="0.2">
      <c r="A67" s="66"/>
      <c r="B67" s="126" t="s">
        <v>51</v>
      </c>
      <c r="C67" s="202">
        <f>IF(C65=0,C66,MIN(C66,C65/C31))</f>
        <v>0.35824742268041238</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11.877404450573573</v>
      </c>
      <c r="D84" s="93" t="s">
        <v>66</v>
      </c>
      <c r="F84" s="69"/>
    </row>
    <row r="85" spans="1:44" x14ac:dyDescent="0.2">
      <c r="A85" s="66"/>
      <c r="B85" s="112" t="s">
        <v>3</v>
      </c>
      <c r="C85" s="109">
        <f>(D139-D131)/D132</f>
        <v>32.99279014048215</v>
      </c>
      <c r="D85" s="95" t="s">
        <v>67</v>
      </c>
      <c r="F85" s="66"/>
    </row>
    <row r="86" spans="1:44" x14ac:dyDescent="0.2">
      <c r="A86" s="66"/>
      <c r="B86" s="113" t="s">
        <v>4</v>
      </c>
      <c r="C86" s="109">
        <f>C85*100/1000*31.65</f>
        <v>104.422180794626</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-444973</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134480.00000000003</v>
      </c>
      <c r="F97" s="154">
        <f t="shared" si="3"/>
        <v>134480.00000000003</v>
      </c>
      <c r="G97" s="154">
        <f t="shared" si="3"/>
        <v>134480.00000000003</v>
      </c>
      <c r="H97" s="154">
        <f t="shared" si="3"/>
        <v>134480.00000000003</v>
      </c>
      <c r="I97" s="154">
        <f t="shared" si="3"/>
        <v>134480.00000000003</v>
      </c>
      <c r="J97" s="154">
        <f t="shared" si="3"/>
        <v>134480.00000000003</v>
      </c>
      <c r="K97" s="154">
        <f t="shared" si="3"/>
        <v>134480.00000000003</v>
      </c>
      <c r="L97" s="154">
        <f t="shared" si="3"/>
        <v>134480.00000000003</v>
      </c>
      <c r="M97" s="154">
        <f t="shared" si="3"/>
        <v>134480.00000000003</v>
      </c>
      <c r="N97" s="154">
        <f t="shared" si="3"/>
        <v>134480.00000000003</v>
      </c>
      <c r="O97" s="154">
        <f t="shared" si="3"/>
        <v>134480.00000000003</v>
      </c>
      <c r="P97" s="154">
        <f t="shared" si="3"/>
        <v>134480.00000000003</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90355.263696682116</v>
      </c>
      <c r="F99" s="154">
        <f t="shared" si="4"/>
        <v>90355.263696682116</v>
      </c>
      <c r="G99" s="154">
        <f t="shared" si="4"/>
        <v>90355.263696682116</v>
      </c>
      <c r="H99" s="154">
        <f t="shared" si="4"/>
        <v>90355.263696682116</v>
      </c>
      <c r="I99" s="154">
        <f t="shared" si="4"/>
        <v>90355.263696682116</v>
      </c>
      <c r="J99" s="154">
        <f t="shared" si="4"/>
        <v>90355.263696682116</v>
      </c>
      <c r="K99" s="154">
        <f t="shared" si="4"/>
        <v>90355.263696682116</v>
      </c>
      <c r="L99" s="154">
        <f t="shared" si="4"/>
        <v>90355.263696682116</v>
      </c>
      <c r="M99" s="154">
        <f t="shared" si="4"/>
        <v>90355.263696682116</v>
      </c>
      <c r="N99" s="154">
        <f t="shared" si="4"/>
        <v>90355.263696682116</v>
      </c>
      <c r="O99" s="154">
        <f t="shared" si="4"/>
        <v>90355.263696682116</v>
      </c>
      <c r="P99" s="154">
        <f t="shared" si="4"/>
        <v>90355.263696682116</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2859.744095999989</v>
      </c>
      <c r="F103" s="156">
        <f t="shared" ref="F103:AR103" si="7">IF(F99&gt;0,F99-F100,F97-F98)/1000*31.65</f>
        <v>2859.744095999989</v>
      </c>
      <c r="G103" s="156">
        <f t="shared" si="7"/>
        <v>2859.744095999989</v>
      </c>
      <c r="H103" s="156">
        <f t="shared" si="7"/>
        <v>2859.744095999989</v>
      </c>
      <c r="I103" s="156">
        <f t="shared" si="7"/>
        <v>2859.744095999989</v>
      </c>
      <c r="J103" s="156">
        <f t="shared" si="7"/>
        <v>2859.744095999989</v>
      </c>
      <c r="K103" s="156">
        <f t="shared" si="7"/>
        <v>2859.744095999989</v>
      </c>
      <c r="L103" s="156">
        <f t="shared" si="7"/>
        <v>2859.744095999989</v>
      </c>
      <c r="M103" s="156">
        <f t="shared" si="7"/>
        <v>2859.744095999989</v>
      </c>
      <c r="N103" s="156">
        <f t="shared" si="7"/>
        <v>2859.744095999989</v>
      </c>
      <c r="O103" s="156">
        <f t="shared" si="7"/>
        <v>2859.744095999989</v>
      </c>
      <c r="P103" s="156">
        <f t="shared" si="7"/>
        <v>2859.744095999989</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2859.744095999989</v>
      </c>
      <c r="F104" s="156">
        <f t="shared" ref="F104:AR104" si="8">SUM(F101:F103)</f>
        <v>2859.744095999989</v>
      </c>
      <c r="G104" s="156">
        <f t="shared" si="8"/>
        <v>2859.744095999989</v>
      </c>
      <c r="H104" s="156">
        <f t="shared" si="8"/>
        <v>2859.744095999989</v>
      </c>
      <c r="I104" s="156">
        <f t="shared" si="8"/>
        <v>2859.744095999989</v>
      </c>
      <c r="J104" s="156">
        <f t="shared" si="8"/>
        <v>2859.744095999989</v>
      </c>
      <c r="K104" s="156">
        <f t="shared" si="8"/>
        <v>2859.744095999989</v>
      </c>
      <c r="L104" s="156">
        <f t="shared" si="8"/>
        <v>2859.744095999989</v>
      </c>
      <c r="M104" s="156">
        <f t="shared" si="8"/>
        <v>2859.744095999989</v>
      </c>
      <c r="N104" s="156">
        <f t="shared" si="8"/>
        <v>2859.744095999989</v>
      </c>
      <c r="O104" s="156">
        <f t="shared" si="8"/>
        <v>2859.744095999989</v>
      </c>
      <c r="P104" s="156">
        <f t="shared" si="8"/>
        <v>2859.744095999989</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-24175.24</v>
      </c>
      <c r="F106" s="174">
        <f t="shared" si="9"/>
        <v>-24658.7448</v>
      </c>
      <c r="G106" s="174">
        <f t="shared" si="9"/>
        <v>-25151.919696000001</v>
      </c>
      <c r="H106" s="174">
        <f t="shared" si="9"/>
        <v>-25654.958089920001</v>
      </c>
      <c r="I106" s="174">
        <f t="shared" si="9"/>
        <v>-26168.057251718401</v>
      </c>
      <c r="J106" s="174">
        <f t="shared" si="9"/>
        <v>-26691.418396752772</v>
      </c>
      <c r="K106" s="174">
        <f t="shared" si="9"/>
        <v>-27225.246764687829</v>
      </c>
      <c r="L106" s="174">
        <f t="shared" si="9"/>
        <v>-27769.751699981578</v>
      </c>
      <c r="M106" s="174">
        <f t="shared" si="9"/>
        <v>-28325.146733981212</v>
      </c>
      <c r="N106" s="174">
        <f t="shared" si="9"/>
        <v>-28891.649668660837</v>
      </c>
      <c r="O106" s="174">
        <f t="shared" si="9"/>
        <v>-29469.482662034054</v>
      </c>
      <c r="P106" s="174">
        <f t="shared" si="9"/>
        <v>-30058.87231527473</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-6589.5200000000013</v>
      </c>
      <c r="F107" s="143">
        <f t="shared" si="10"/>
        <v>-6721.3104000000012</v>
      </c>
      <c r="G107" s="143">
        <f t="shared" si="10"/>
        <v>-6855.7366080000011</v>
      </c>
      <c r="H107" s="143">
        <f t="shared" si="10"/>
        <v>-6992.8513401600012</v>
      </c>
      <c r="I107" s="143">
        <f t="shared" si="10"/>
        <v>-7132.7083669632011</v>
      </c>
      <c r="J107" s="143">
        <f t="shared" si="10"/>
        <v>-7275.362534302466</v>
      </c>
      <c r="K107" s="143">
        <f t="shared" si="10"/>
        <v>-7420.8697849885157</v>
      </c>
      <c r="L107" s="143">
        <f t="shared" si="10"/>
        <v>-7569.287180688284</v>
      </c>
      <c r="M107" s="143">
        <f t="shared" si="10"/>
        <v>-7720.67292430205</v>
      </c>
      <c r="N107" s="143">
        <f t="shared" si="10"/>
        <v>-7875.0863827880912</v>
      </c>
      <c r="O107" s="143">
        <f t="shared" si="10"/>
        <v>-8032.5881104438531</v>
      </c>
      <c r="P107" s="143">
        <f t="shared" si="10"/>
        <v>-8193.2398726527299</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-30764.760000000002</v>
      </c>
      <c r="F117" s="143">
        <f t="shared" ref="F117:AR117" si="19">SUM(F106:F107)</f>
        <v>-31380.055200000003</v>
      </c>
      <c r="G117" s="143">
        <f t="shared" si="19"/>
        <v>-32007.656304000004</v>
      </c>
      <c r="H117" s="143">
        <f t="shared" si="19"/>
        <v>-32647.80943008</v>
      </c>
      <c r="I117" s="143">
        <f t="shared" si="19"/>
        <v>-33300.765618681602</v>
      </c>
      <c r="J117" s="143">
        <f t="shared" si="19"/>
        <v>-33966.78093105524</v>
      </c>
      <c r="K117" s="143">
        <f t="shared" si="19"/>
        <v>-34646.116549676342</v>
      </c>
      <c r="L117" s="143">
        <f t="shared" si="19"/>
        <v>-35339.038880669861</v>
      </c>
      <c r="M117" s="143">
        <f t="shared" si="19"/>
        <v>-36045.819658283261</v>
      </c>
      <c r="N117" s="143">
        <f t="shared" si="19"/>
        <v>-36766.736051448926</v>
      </c>
      <c r="O117" s="143">
        <f t="shared" si="19"/>
        <v>-37502.070772477906</v>
      </c>
      <c r="P117" s="143">
        <f t="shared" si="19"/>
        <v>-38252.112187927458</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-30764.760000000002</v>
      </c>
      <c r="F118" s="151">
        <f t="shared" ref="F118:AR118" si="20">SUM(F116:F117)</f>
        <v>-31380.055200000003</v>
      </c>
      <c r="G118" s="151">
        <f t="shared" si="20"/>
        <v>-32007.656304000004</v>
      </c>
      <c r="H118" s="151">
        <f t="shared" si="20"/>
        <v>-32647.80943008</v>
      </c>
      <c r="I118" s="151">
        <f t="shared" si="20"/>
        <v>-33300.765618681602</v>
      </c>
      <c r="J118" s="151">
        <f t="shared" si="20"/>
        <v>-33966.78093105524</v>
      </c>
      <c r="K118" s="151">
        <f t="shared" si="20"/>
        <v>-34646.116549676342</v>
      </c>
      <c r="L118" s="151">
        <f t="shared" si="20"/>
        <v>-35339.038880669861</v>
      </c>
      <c r="M118" s="151">
        <f t="shared" si="20"/>
        <v>-36045.819658283261</v>
      </c>
      <c r="N118" s="151">
        <f t="shared" si="20"/>
        <v>-36766.736051448926</v>
      </c>
      <c r="O118" s="151">
        <f t="shared" si="20"/>
        <v>-37502.070772477906</v>
      </c>
      <c r="P118" s="151">
        <f t="shared" si="20"/>
        <v>-38252.112187927458</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-37081.083333333336</v>
      </c>
      <c r="F120" s="160">
        <f t="shared" si="21"/>
        <v>-37081.083333333336</v>
      </c>
      <c r="G120" s="160">
        <f t="shared" si="21"/>
        <v>-37081.083333333336</v>
      </c>
      <c r="H120" s="160">
        <f t="shared" si="21"/>
        <v>-37081.083333333336</v>
      </c>
      <c r="I120" s="160">
        <f t="shared" si="21"/>
        <v>-37081.083333333336</v>
      </c>
      <c r="J120" s="160">
        <f t="shared" si="21"/>
        <v>-37081.083333333336</v>
      </c>
      <c r="K120" s="160">
        <f t="shared" si="21"/>
        <v>-37081.083333333336</v>
      </c>
      <c r="L120" s="160">
        <f t="shared" si="21"/>
        <v>-37081.083333333336</v>
      </c>
      <c r="M120" s="160">
        <f t="shared" si="21"/>
        <v>-37081.083333333336</v>
      </c>
      <c r="N120" s="160">
        <f t="shared" si="21"/>
        <v>-37081.083333333336</v>
      </c>
      <c r="O120" s="160">
        <f t="shared" si="21"/>
        <v>-37081.083333333336</v>
      </c>
      <c r="P120" s="160">
        <f t="shared" si="21"/>
        <v>-37081.083333333336</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-21358.704000000002</v>
      </c>
      <c r="F121" s="143">
        <f t="shared" si="22"/>
        <v>-20092.623475459106</v>
      </c>
      <c r="G121" s="143">
        <f t="shared" si="22"/>
        <v>-18750.578119445749</v>
      </c>
      <c r="H121" s="143">
        <f t="shared" si="22"/>
        <v>-17328.010042071597</v>
      </c>
      <c r="I121" s="143">
        <f t="shared" si="22"/>
        <v>-15820.087880054994</v>
      </c>
      <c r="J121" s="143">
        <f t="shared" si="22"/>
        <v>-14221.690388317396</v>
      </c>
      <c r="K121" s="143">
        <f t="shared" si="22"/>
        <v>-12527.38904707554</v>
      </c>
      <c r="L121" s="143">
        <f t="shared" si="22"/>
        <v>-10731.429625359176</v>
      </c>
      <c r="M121" s="143">
        <f t="shared" si="22"/>
        <v>-8827.7126383398281</v>
      </c>
      <c r="N121" s="143">
        <f t="shared" si="22"/>
        <v>-6809.7726320993188</v>
      </c>
      <c r="O121" s="143">
        <f t="shared" si="22"/>
        <v>-4670.7562254843806</v>
      </c>
      <c r="P121" s="143">
        <f t="shared" si="22"/>
        <v>-2403.3988344725458</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-21101.342075681641</v>
      </c>
      <c r="F122" s="151">
        <f t="shared" si="23"/>
        <v>-22367.42260022254</v>
      </c>
      <c r="G122" s="151">
        <f t="shared" si="23"/>
        <v>-23709.467956235887</v>
      </c>
      <c r="H122" s="151">
        <f t="shared" si="23"/>
        <v>-25132.036033610046</v>
      </c>
      <c r="I122" s="151">
        <f t="shared" si="23"/>
        <v>-26639.958195626648</v>
      </c>
      <c r="J122" s="151">
        <f t="shared" si="23"/>
        <v>-28238.355687364245</v>
      </c>
      <c r="K122" s="151">
        <f t="shared" si="23"/>
        <v>-29932.6570286061</v>
      </c>
      <c r="L122" s="151">
        <f t="shared" si="23"/>
        <v>-31728.616450322465</v>
      </c>
      <c r="M122" s="151">
        <f t="shared" si="23"/>
        <v>-33632.333437341818</v>
      </c>
      <c r="N122" s="151">
        <f t="shared" si="23"/>
        <v>-35650.273443582322</v>
      </c>
      <c r="O122" s="151">
        <f t="shared" si="23"/>
        <v>-37789.28985019726</v>
      </c>
      <c r="P122" s="151">
        <f t="shared" si="23"/>
        <v>-40056.647241209103</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-42460.046075681646</v>
      </c>
      <c r="F123" s="154">
        <f t="shared" si="24"/>
        <v>-42460.046075681646</v>
      </c>
      <c r="G123" s="154">
        <f t="shared" si="24"/>
        <v>-42460.046075681632</v>
      </c>
      <c r="H123" s="154">
        <f t="shared" si="24"/>
        <v>-42460.046075681646</v>
      </c>
      <c r="I123" s="154">
        <f t="shared" si="24"/>
        <v>-42460.046075681646</v>
      </c>
      <c r="J123" s="154">
        <f t="shared" si="24"/>
        <v>-42460.046075681639</v>
      </c>
      <c r="K123" s="154">
        <f t="shared" si="24"/>
        <v>-42460.046075681639</v>
      </c>
      <c r="L123" s="154">
        <f t="shared" si="24"/>
        <v>-42460.046075681639</v>
      </c>
      <c r="M123" s="154">
        <f t="shared" si="24"/>
        <v>-42460.046075681646</v>
      </c>
      <c r="N123" s="154">
        <f t="shared" si="24"/>
        <v>-42460.046075681639</v>
      </c>
      <c r="O123" s="154">
        <f t="shared" si="24"/>
        <v>-42460.046075681639</v>
      </c>
      <c r="P123" s="154">
        <f t="shared" si="24"/>
        <v>-42460.046075681646</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-89204.547333333336</v>
      </c>
      <c r="F125" s="160">
        <f t="shared" ref="F125:AR125" si="25">F118+F120+F121</f>
        <v>-88553.762008792459</v>
      </c>
      <c r="G125" s="160">
        <f t="shared" si="25"/>
        <v>-87839.317756779099</v>
      </c>
      <c r="H125" s="160">
        <f t="shared" si="25"/>
        <v>-87056.902805484948</v>
      </c>
      <c r="I125" s="160">
        <f t="shared" si="25"/>
        <v>-86201.936832069929</v>
      </c>
      <c r="J125" s="160">
        <f t="shared" si="25"/>
        <v>-85269.554652705963</v>
      </c>
      <c r="K125" s="160">
        <f t="shared" si="25"/>
        <v>-84254.588930085229</v>
      </c>
      <c r="L125" s="160">
        <f t="shared" si="25"/>
        <v>-83151.551839362379</v>
      </c>
      <c r="M125" s="160">
        <f t="shared" si="25"/>
        <v>-81954.615629956432</v>
      </c>
      <c r="N125" s="160">
        <f t="shared" si="25"/>
        <v>-80657.592016881579</v>
      </c>
      <c r="O125" s="160">
        <f t="shared" si="25"/>
        <v>-79253.910331295614</v>
      </c>
      <c r="P125" s="160">
        <f t="shared" si="25"/>
        <v>-77736.594355733338</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22747.15957</v>
      </c>
      <c r="F126" s="143">
        <f t="shared" si="26"/>
        <v>22581.209312242077</v>
      </c>
      <c r="G126" s="143">
        <f t="shared" si="26"/>
        <v>22399.026027978671</v>
      </c>
      <c r="H126" s="143">
        <f t="shared" si="26"/>
        <v>22199.510215398663</v>
      </c>
      <c r="I126" s="143">
        <f t="shared" si="26"/>
        <v>21981.493892177834</v>
      </c>
      <c r="J126" s="143">
        <f t="shared" si="26"/>
        <v>21743.73643644002</v>
      </c>
      <c r="K126" s="143">
        <f t="shared" si="26"/>
        <v>21484.920177171734</v>
      </c>
      <c r="L126" s="143">
        <f t="shared" si="26"/>
        <v>21203.645719037406</v>
      </c>
      <c r="M126" s="143">
        <f t="shared" si="26"/>
        <v>20898.426985638889</v>
      </c>
      <c r="N126" s="143">
        <f t="shared" si="26"/>
        <v>20567.685964304805</v>
      </c>
      <c r="O126" s="143">
        <f t="shared" si="26"/>
        <v>20209.747134480382</v>
      </c>
      <c r="P126" s="143">
        <f t="shared" si="26"/>
        <v>19822.831560712002</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-50477.646505681638</v>
      </c>
      <c r="F128" s="160">
        <f t="shared" ref="F128:AR128" si="27">F118+F123+F126</f>
        <v>-51258.891963439572</v>
      </c>
      <c r="G128" s="160">
        <f t="shared" si="27"/>
        <v>-52068.676351702961</v>
      </c>
      <c r="H128" s="160">
        <f t="shared" si="27"/>
        <v>-52908.34529036298</v>
      </c>
      <c r="I128" s="160">
        <f t="shared" si="27"/>
        <v>-53779.317802185411</v>
      </c>
      <c r="J128" s="160">
        <f t="shared" si="27"/>
        <v>-54683.090570296867</v>
      </c>
      <c r="K128" s="160">
        <f t="shared" si="27"/>
        <v>-55621.24244818624</v>
      </c>
      <c r="L128" s="160">
        <f t="shared" si="27"/>
        <v>-56595.439237314087</v>
      </c>
      <c r="M128" s="160">
        <f t="shared" si="27"/>
        <v>-57607.438748326022</v>
      </c>
      <c r="N128" s="160">
        <f t="shared" si="27"/>
        <v>-58659.096162825765</v>
      </c>
      <c r="O128" s="160">
        <f t="shared" si="27"/>
        <v>-59752.369713679174</v>
      </c>
      <c r="P128" s="160">
        <f t="shared" si="27"/>
        <v>-60889.326702897102</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2859.744095999989</v>
      </c>
      <c r="F129" s="143">
        <f t="shared" ref="F129:AR129" si="28">IF(F89&gt;$C$81,0,F104)</f>
        <v>2859.744095999989</v>
      </c>
      <c r="G129" s="143">
        <f t="shared" si="28"/>
        <v>2859.744095999989</v>
      </c>
      <c r="H129" s="143">
        <f t="shared" si="28"/>
        <v>2859.744095999989</v>
      </c>
      <c r="I129" s="143">
        <f t="shared" si="28"/>
        <v>2859.744095999989</v>
      </c>
      <c r="J129" s="143">
        <f t="shared" si="28"/>
        <v>2859.744095999989</v>
      </c>
      <c r="K129" s="143">
        <f t="shared" si="28"/>
        <v>2859.744095999989</v>
      </c>
      <c r="L129" s="143">
        <f t="shared" si="28"/>
        <v>2859.744095999989</v>
      </c>
      <c r="M129" s="143">
        <f t="shared" si="28"/>
        <v>2859.744095999989</v>
      </c>
      <c r="N129" s="143">
        <f t="shared" si="28"/>
        <v>2859.744095999989</v>
      </c>
      <c r="O129" s="143">
        <f t="shared" si="28"/>
        <v>2859.744095999989</v>
      </c>
      <c r="P129" s="143">
        <f t="shared" si="28"/>
        <v>2859.744095999989</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-292028.55808331672</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11548.679467875661</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444973</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6.5759999999999999E-2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159410.43041237115</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355978.4</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88994.6</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116</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16.65670189678497</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2200</v>
      </c>
      <c r="D13" s="95" t="s">
        <v>72</v>
      </c>
      <c r="E13" s="63"/>
      <c r="F13" s="63"/>
    </row>
    <row r="14" spans="1:26" x14ac:dyDescent="0.2">
      <c r="A14" s="66"/>
      <c r="B14" s="112" t="s">
        <v>10</v>
      </c>
      <c r="C14" s="95">
        <f>IF(C13=0,,C13*C24*(1-C25)*C26*C27)</f>
        <v>1297.6811146919383</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8000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0.57999999999999996</v>
      </c>
      <c r="D24" s="95"/>
      <c r="E24" s="67"/>
      <c r="F24" s="63"/>
    </row>
    <row r="25" spans="1:6" ht="12.75" customHeight="1" x14ac:dyDescent="0.2">
      <c r="A25" s="66"/>
      <c r="B25" s="112" t="s">
        <v>20</v>
      </c>
      <c r="C25" s="98">
        <v>0.1</v>
      </c>
      <c r="D25" s="95"/>
      <c r="E25" s="67"/>
      <c r="F25" s="63"/>
    </row>
    <row r="26" spans="1:6" ht="12.75" customHeight="1" x14ac:dyDescent="0.2">
      <c r="A26" s="66"/>
      <c r="B26" s="112" t="s">
        <v>21</v>
      </c>
      <c r="C26" s="98">
        <v>0.999</v>
      </c>
      <c r="D26" s="95"/>
      <c r="E26" s="67"/>
      <c r="F26" s="63"/>
    </row>
    <row r="27" spans="1:6" ht="12.75" customHeight="1" x14ac:dyDescent="0.2">
      <c r="A27" s="66"/>
      <c r="B27" s="126" t="s">
        <v>22</v>
      </c>
      <c r="C27" s="197">
        <v>1.13112164296998</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v>2270</v>
      </c>
      <c r="D33" s="95" t="s">
        <v>81</v>
      </c>
      <c r="E33" s="67"/>
      <c r="F33" s="63"/>
    </row>
    <row r="34" spans="1:6" x14ac:dyDescent="0.2">
      <c r="A34" s="66"/>
      <c r="B34" s="112" t="s">
        <v>24</v>
      </c>
      <c r="C34" s="99">
        <f>(SUMPRODUCT(C10:C13,C29:C32)+C13*(1-C25)*C33)/1000000</f>
        <v>4.4946000000000002</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v>190</v>
      </c>
      <c r="D39" s="95" t="s">
        <v>81</v>
      </c>
      <c r="E39" s="63"/>
      <c r="F39" s="63"/>
    </row>
    <row r="40" spans="1:6" x14ac:dyDescent="0.2">
      <c r="A40" s="66"/>
      <c r="B40" s="112" t="s">
        <v>26</v>
      </c>
      <c r="C40" s="100">
        <f>(SUMPRODUCT(C35:C38,C10:C13)+C13*(1-C25)*C39)/1000</f>
        <v>376.2</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0.23</v>
      </c>
      <c r="D44" s="95" t="s">
        <v>87</v>
      </c>
    </row>
    <row r="45" spans="1:6" x14ac:dyDescent="0.2">
      <c r="A45" s="66"/>
      <c r="B45" s="112" t="s">
        <v>31</v>
      </c>
      <c r="C45" s="101">
        <v>0.1</v>
      </c>
      <c r="D45" s="95" t="s">
        <v>88</v>
      </c>
    </row>
    <row r="46" spans="1:6" x14ac:dyDescent="0.2">
      <c r="A46" s="66"/>
      <c r="B46" s="112" t="s">
        <v>32</v>
      </c>
      <c r="C46" s="95">
        <f>C44*C13*C17*(1-C25)</f>
        <v>3643200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v>3</v>
      </c>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1.5533689361272003</v>
      </c>
      <c r="D84" s="93" t="s">
        <v>66</v>
      </c>
      <c r="F84" s="69"/>
    </row>
    <row r="85" spans="1:44" x14ac:dyDescent="0.2">
      <c r="A85" s="66"/>
      <c r="B85" s="112" t="s">
        <v>3</v>
      </c>
      <c r="C85" s="109">
        <f>(D139-D131)/D132</f>
        <v>4.3149137114644454</v>
      </c>
      <c r="D85" s="95" t="s">
        <v>67</v>
      </c>
      <c r="F85" s="66"/>
    </row>
    <row r="86" spans="1:44" x14ac:dyDescent="0.2">
      <c r="A86" s="66"/>
      <c r="B86" s="113" t="s">
        <v>4</v>
      </c>
      <c r="C86" s="109">
        <f>C85*100/1000*31.65</f>
        <v>13.65670189678497</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-4494600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15840000</v>
      </c>
      <c r="F97" s="154">
        <f t="shared" si="3"/>
        <v>15840000</v>
      </c>
      <c r="G97" s="154">
        <f t="shared" si="3"/>
        <v>15840000</v>
      </c>
      <c r="H97" s="154">
        <f t="shared" si="3"/>
        <v>15840000</v>
      </c>
      <c r="I97" s="154">
        <f t="shared" si="3"/>
        <v>15840000</v>
      </c>
      <c r="J97" s="154">
        <f t="shared" si="3"/>
        <v>15840000</v>
      </c>
      <c r="K97" s="154">
        <f t="shared" si="3"/>
        <v>15840000</v>
      </c>
      <c r="L97" s="154">
        <f t="shared" si="3"/>
        <v>15840000</v>
      </c>
      <c r="M97" s="154">
        <f t="shared" si="3"/>
        <v>15840000</v>
      </c>
      <c r="N97" s="154">
        <f t="shared" si="3"/>
        <v>15840000</v>
      </c>
      <c r="O97" s="154">
        <f t="shared" si="3"/>
        <v>15840000</v>
      </c>
      <c r="P97" s="154">
        <f t="shared" si="3"/>
        <v>15840000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10381448.917535506</v>
      </c>
      <c r="F99" s="154">
        <f t="shared" si="4"/>
        <v>10381448.917535506</v>
      </c>
      <c r="G99" s="154">
        <f t="shared" si="4"/>
        <v>10381448.917535506</v>
      </c>
      <c r="H99" s="154">
        <f t="shared" si="4"/>
        <v>10381448.917535506</v>
      </c>
      <c r="I99" s="154">
        <f t="shared" si="4"/>
        <v>10381448.917535506</v>
      </c>
      <c r="J99" s="154">
        <f t="shared" si="4"/>
        <v>10381448.917535506</v>
      </c>
      <c r="K99" s="154">
        <f t="shared" si="4"/>
        <v>10381448.917535506</v>
      </c>
      <c r="L99" s="154">
        <f t="shared" si="4"/>
        <v>10381448.917535506</v>
      </c>
      <c r="M99" s="154">
        <f t="shared" si="4"/>
        <v>10381448.917535506</v>
      </c>
      <c r="N99" s="154">
        <f t="shared" si="4"/>
        <v>10381448.917535506</v>
      </c>
      <c r="O99" s="154">
        <f t="shared" si="4"/>
        <v>10381448.917535506</v>
      </c>
      <c r="P99" s="154">
        <f t="shared" si="4"/>
        <v>10381448.917535506</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328572.85823999875</v>
      </c>
      <c r="F103" s="156">
        <f t="shared" ref="F103:AR103" si="7">IF(F99&gt;0,F99-F100,F97-F98)/1000*31.65</f>
        <v>328572.85823999875</v>
      </c>
      <c r="G103" s="156">
        <f t="shared" si="7"/>
        <v>328572.85823999875</v>
      </c>
      <c r="H103" s="156">
        <f t="shared" si="7"/>
        <v>328572.85823999875</v>
      </c>
      <c r="I103" s="156">
        <f t="shared" si="7"/>
        <v>328572.85823999875</v>
      </c>
      <c r="J103" s="156">
        <f t="shared" si="7"/>
        <v>328572.85823999875</v>
      </c>
      <c r="K103" s="156">
        <f t="shared" si="7"/>
        <v>328572.85823999875</v>
      </c>
      <c r="L103" s="156">
        <f t="shared" si="7"/>
        <v>328572.85823999875</v>
      </c>
      <c r="M103" s="156">
        <f t="shared" si="7"/>
        <v>328572.85823999875</v>
      </c>
      <c r="N103" s="156">
        <f t="shared" si="7"/>
        <v>328572.85823999875</v>
      </c>
      <c r="O103" s="156">
        <f t="shared" si="7"/>
        <v>328572.85823999875</v>
      </c>
      <c r="P103" s="156">
        <f t="shared" si="7"/>
        <v>328572.85823999875</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328572.85823999875</v>
      </c>
      <c r="F104" s="156">
        <f t="shared" ref="F104:AR104" si="8">SUM(F101:F103)</f>
        <v>328572.85823999875</v>
      </c>
      <c r="G104" s="156">
        <f t="shared" si="8"/>
        <v>328572.85823999875</v>
      </c>
      <c r="H104" s="156">
        <f t="shared" si="8"/>
        <v>328572.85823999875</v>
      </c>
      <c r="I104" s="156">
        <f t="shared" si="8"/>
        <v>328572.85823999875</v>
      </c>
      <c r="J104" s="156">
        <f t="shared" si="8"/>
        <v>328572.85823999875</v>
      </c>
      <c r="K104" s="156">
        <f t="shared" si="8"/>
        <v>328572.85823999875</v>
      </c>
      <c r="L104" s="156">
        <f t="shared" si="8"/>
        <v>328572.85823999875</v>
      </c>
      <c r="M104" s="156">
        <f t="shared" si="8"/>
        <v>328572.85823999875</v>
      </c>
      <c r="N104" s="156">
        <f t="shared" si="8"/>
        <v>328572.85823999875</v>
      </c>
      <c r="O104" s="156">
        <f t="shared" si="8"/>
        <v>328572.85823999875</v>
      </c>
      <c r="P104" s="156">
        <f t="shared" si="8"/>
        <v>328572.85823999875</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-376200</v>
      </c>
      <c r="F106" s="174">
        <f t="shared" si="9"/>
        <v>-383724</v>
      </c>
      <c r="G106" s="174">
        <f t="shared" si="9"/>
        <v>-391398.48</v>
      </c>
      <c r="H106" s="174">
        <f t="shared" si="9"/>
        <v>-399226.44959999999</v>
      </c>
      <c r="I106" s="174">
        <f t="shared" si="9"/>
        <v>-407210.97859199997</v>
      </c>
      <c r="J106" s="174">
        <f t="shared" si="9"/>
        <v>-415355.19816383999</v>
      </c>
      <c r="K106" s="174">
        <f t="shared" si="9"/>
        <v>-423662.30212711683</v>
      </c>
      <c r="L106" s="174">
        <f t="shared" si="9"/>
        <v>-432135.54816965904</v>
      </c>
      <c r="M106" s="174">
        <f t="shared" si="9"/>
        <v>-440778.25913305231</v>
      </c>
      <c r="N106" s="174">
        <f t="shared" si="9"/>
        <v>-449593.82431571331</v>
      </c>
      <c r="O106" s="174">
        <f t="shared" si="9"/>
        <v>-458585.7008020276</v>
      </c>
      <c r="P106" s="174">
        <f t="shared" si="9"/>
        <v>-467757.41481806809</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-364320</v>
      </c>
      <c r="F107" s="143">
        <f t="shared" si="10"/>
        <v>-371606.4</v>
      </c>
      <c r="G107" s="143">
        <f t="shared" si="10"/>
        <v>-379038.52799999999</v>
      </c>
      <c r="H107" s="143">
        <f t="shared" si="10"/>
        <v>-386619.29855999997</v>
      </c>
      <c r="I107" s="143">
        <f t="shared" si="10"/>
        <v>-394351.68453119998</v>
      </c>
      <c r="J107" s="143">
        <f t="shared" si="10"/>
        <v>-402238.71822182403</v>
      </c>
      <c r="K107" s="143">
        <f t="shared" si="10"/>
        <v>-410283.49258626049</v>
      </c>
      <c r="L107" s="143">
        <f t="shared" si="10"/>
        <v>-418489.16243798565</v>
      </c>
      <c r="M107" s="143">
        <f t="shared" si="10"/>
        <v>-426858.9456867454</v>
      </c>
      <c r="N107" s="143">
        <f t="shared" si="10"/>
        <v>-435396.12460048031</v>
      </c>
      <c r="O107" s="143">
        <f t="shared" si="10"/>
        <v>-444104.0470924899</v>
      </c>
      <c r="P107" s="143">
        <f t="shared" si="10"/>
        <v>-452986.12803433964</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-740520</v>
      </c>
      <c r="F117" s="143">
        <f t="shared" ref="F117:AR117" si="19">SUM(F106:F107)</f>
        <v>-755330.4</v>
      </c>
      <c r="G117" s="143">
        <f t="shared" si="19"/>
        <v>-770437.00799999991</v>
      </c>
      <c r="H117" s="143">
        <f t="shared" si="19"/>
        <v>-785845.74815999996</v>
      </c>
      <c r="I117" s="143">
        <f t="shared" si="19"/>
        <v>-801562.66312319995</v>
      </c>
      <c r="J117" s="143">
        <f t="shared" si="19"/>
        <v>-817593.91638566402</v>
      </c>
      <c r="K117" s="143">
        <f t="shared" si="19"/>
        <v>-833945.79471337725</v>
      </c>
      <c r="L117" s="143">
        <f t="shared" si="19"/>
        <v>-850624.71060764464</v>
      </c>
      <c r="M117" s="143">
        <f t="shared" si="19"/>
        <v>-867637.20481979777</v>
      </c>
      <c r="N117" s="143">
        <f t="shared" si="19"/>
        <v>-884989.94891619356</v>
      </c>
      <c r="O117" s="143">
        <f t="shared" si="19"/>
        <v>-902689.7478945175</v>
      </c>
      <c r="P117" s="143">
        <f t="shared" si="19"/>
        <v>-920743.54285240779</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-740520</v>
      </c>
      <c r="F118" s="151">
        <f t="shared" ref="F118:AR118" si="20">SUM(F116:F117)</f>
        <v>-755330.4</v>
      </c>
      <c r="G118" s="151">
        <f t="shared" si="20"/>
        <v>-770437.00799999991</v>
      </c>
      <c r="H118" s="151">
        <f t="shared" si="20"/>
        <v>-785845.74815999996</v>
      </c>
      <c r="I118" s="151">
        <f t="shared" si="20"/>
        <v>-801562.66312319995</v>
      </c>
      <c r="J118" s="151">
        <f t="shared" si="20"/>
        <v>-817593.91638566402</v>
      </c>
      <c r="K118" s="151">
        <f t="shared" si="20"/>
        <v>-833945.79471337725</v>
      </c>
      <c r="L118" s="151">
        <f t="shared" si="20"/>
        <v>-850624.71060764464</v>
      </c>
      <c r="M118" s="151">
        <f t="shared" si="20"/>
        <v>-867637.20481979777</v>
      </c>
      <c r="N118" s="151">
        <f t="shared" si="20"/>
        <v>-884989.94891619356</v>
      </c>
      <c r="O118" s="151">
        <f t="shared" si="20"/>
        <v>-902689.7478945175</v>
      </c>
      <c r="P118" s="151">
        <f t="shared" si="20"/>
        <v>-920743.54285240779</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-374550</v>
      </c>
      <c r="F120" s="160">
        <f t="shared" si="21"/>
        <v>-374550</v>
      </c>
      <c r="G120" s="160">
        <f t="shared" si="21"/>
        <v>-374550</v>
      </c>
      <c r="H120" s="160">
        <f t="shared" si="21"/>
        <v>-374550</v>
      </c>
      <c r="I120" s="160">
        <f t="shared" si="21"/>
        <v>-374550</v>
      </c>
      <c r="J120" s="160">
        <f t="shared" si="21"/>
        <v>-374550</v>
      </c>
      <c r="K120" s="160">
        <f t="shared" si="21"/>
        <v>-374550</v>
      </c>
      <c r="L120" s="160">
        <f t="shared" si="21"/>
        <v>-374550</v>
      </c>
      <c r="M120" s="160">
        <f t="shared" si="21"/>
        <v>-374550</v>
      </c>
      <c r="N120" s="160">
        <f t="shared" si="21"/>
        <v>-374550</v>
      </c>
      <c r="O120" s="160">
        <f t="shared" si="21"/>
        <v>-374550</v>
      </c>
      <c r="P120" s="160">
        <f t="shared" si="21"/>
        <v>-374550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-215740.79999999999</v>
      </c>
      <c r="F121" s="143">
        <f t="shared" si="22"/>
        <v>-202952.32625979214</v>
      </c>
      <c r="G121" s="143">
        <f t="shared" si="22"/>
        <v>-189396.54409517176</v>
      </c>
      <c r="H121" s="143">
        <f t="shared" si="22"/>
        <v>-175027.41500067423</v>
      </c>
      <c r="I121" s="143">
        <f t="shared" si="22"/>
        <v>-159796.13816050673</v>
      </c>
      <c r="J121" s="143">
        <f t="shared" si="22"/>
        <v>-143650.9847099293</v>
      </c>
      <c r="K121" s="143">
        <f t="shared" si="22"/>
        <v>-126537.12205231715</v>
      </c>
      <c r="L121" s="143">
        <f t="shared" si="22"/>
        <v>-108396.42763524833</v>
      </c>
      <c r="M121" s="143">
        <f t="shared" si="22"/>
        <v>-89167.291553155359</v>
      </c>
      <c r="N121" s="143">
        <f t="shared" si="22"/>
        <v>-68784.407306136767</v>
      </c>
      <c r="O121" s="143">
        <f t="shared" si="22"/>
        <v>-47178.550004297111</v>
      </c>
      <c r="P121" s="143">
        <f t="shared" si="22"/>
        <v>-24276.341264347058</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-213141.22900346472</v>
      </c>
      <c r="F122" s="151">
        <f t="shared" si="23"/>
        <v>-225929.70274367262</v>
      </c>
      <c r="G122" s="151">
        <f t="shared" si="23"/>
        <v>-239485.48490829291</v>
      </c>
      <c r="H122" s="151">
        <f t="shared" si="23"/>
        <v>-253854.61400279051</v>
      </c>
      <c r="I122" s="151">
        <f t="shared" si="23"/>
        <v>-269085.89084295789</v>
      </c>
      <c r="J122" s="151">
        <f t="shared" si="23"/>
        <v>-285231.04429353541</v>
      </c>
      <c r="K122" s="151">
        <f t="shared" si="23"/>
        <v>-302344.90695114754</v>
      </c>
      <c r="L122" s="151">
        <f t="shared" si="23"/>
        <v>-320485.60136821639</v>
      </c>
      <c r="M122" s="151">
        <f t="shared" si="23"/>
        <v>-339714.73745030939</v>
      </c>
      <c r="N122" s="151">
        <f t="shared" si="23"/>
        <v>-360097.62169732788</v>
      </c>
      <c r="O122" s="151">
        <f t="shared" si="23"/>
        <v>-381703.47899916756</v>
      </c>
      <c r="P122" s="151">
        <f t="shared" si="23"/>
        <v>-404605.68773911765</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-428882.02900346473</v>
      </c>
      <c r="F123" s="154">
        <f t="shared" si="24"/>
        <v>-428882.02900346473</v>
      </c>
      <c r="G123" s="154">
        <f t="shared" si="24"/>
        <v>-428882.02900346468</v>
      </c>
      <c r="H123" s="154">
        <f t="shared" si="24"/>
        <v>-428882.02900346473</v>
      </c>
      <c r="I123" s="154">
        <f t="shared" si="24"/>
        <v>-428882.02900346462</v>
      </c>
      <c r="J123" s="154">
        <f t="shared" si="24"/>
        <v>-428882.02900346473</v>
      </c>
      <c r="K123" s="154">
        <f t="shared" si="24"/>
        <v>-428882.02900346468</v>
      </c>
      <c r="L123" s="154">
        <f t="shared" si="24"/>
        <v>-428882.02900346473</v>
      </c>
      <c r="M123" s="154">
        <f t="shared" si="24"/>
        <v>-428882.02900346473</v>
      </c>
      <c r="N123" s="154">
        <f t="shared" si="24"/>
        <v>-428882.02900346462</v>
      </c>
      <c r="O123" s="154">
        <f t="shared" si="24"/>
        <v>-428882.02900346468</v>
      </c>
      <c r="P123" s="154">
        <f t="shared" si="24"/>
        <v>-428882.02900346473</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-1330810.8</v>
      </c>
      <c r="F125" s="160">
        <f t="shared" ref="F125:AR125" si="25">F118+F120+F121</f>
        <v>-1332832.726259792</v>
      </c>
      <c r="G125" s="160">
        <f t="shared" si="25"/>
        <v>-1334383.5520951718</v>
      </c>
      <c r="H125" s="160">
        <f t="shared" si="25"/>
        <v>-1335423.1631606743</v>
      </c>
      <c r="I125" s="160">
        <f t="shared" si="25"/>
        <v>-1335908.8012837067</v>
      </c>
      <c r="J125" s="160">
        <f t="shared" si="25"/>
        <v>-1335794.9010955933</v>
      </c>
      <c r="K125" s="160">
        <f t="shared" si="25"/>
        <v>-1335032.9167656945</v>
      </c>
      <c r="L125" s="160">
        <f t="shared" si="25"/>
        <v>-1333571.1382428929</v>
      </c>
      <c r="M125" s="160">
        <f t="shared" si="25"/>
        <v>-1331354.4963729531</v>
      </c>
      <c r="N125" s="160">
        <f t="shared" si="25"/>
        <v>-1328324.3562223304</v>
      </c>
      <c r="O125" s="160">
        <f t="shared" si="25"/>
        <v>-1324418.2978988148</v>
      </c>
      <c r="P125" s="160">
        <f t="shared" si="25"/>
        <v>-1319569.8841167549</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332702.7</v>
      </c>
      <c r="F126" s="143">
        <f t="shared" si="26"/>
        <v>333208.181564948</v>
      </c>
      <c r="G126" s="143">
        <f t="shared" si="26"/>
        <v>333595.88802379294</v>
      </c>
      <c r="H126" s="143">
        <f t="shared" si="26"/>
        <v>333855.79079016857</v>
      </c>
      <c r="I126" s="143">
        <f t="shared" si="26"/>
        <v>333977.20032092667</v>
      </c>
      <c r="J126" s="143">
        <f t="shared" si="26"/>
        <v>333948.72527389834</v>
      </c>
      <c r="K126" s="143">
        <f t="shared" si="26"/>
        <v>333758.22919142363</v>
      </c>
      <c r="L126" s="143">
        <f t="shared" si="26"/>
        <v>333392.78456072323</v>
      </c>
      <c r="M126" s="143">
        <f t="shared" si="26"/>
        <v>332838.62409323826</v>
      </c>
      <c r="N126" s="143">
        <f t="shared" si="26"/>
        <v>332081.08905558259</v>
      </c>
      <c r="O126" s="143">
        <f t="shared" si="26"/>
        <v>331104.5744747037</v>
      </c>
      <c r="P126" s="143">
        <f t="shared" si="26"/>
        <v>329892.47102918872</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-836699.32900346466</v>
      </c>
      <c r="F128" s="160">
        <f t="shared" ref="F128:AR128" si="27">F118+F123+F126</f>
        <v>-851004.2474385167</v>
      </c>
      <c r="G128" s="160">
        <f t="shared" si="27"/>
        <v>-865723.14897967153</v>
      </c>
      <c r="H128" s="160">
        <f t="shared" si="27"/>
        <v>-880871.98637329601</v>
      </c>
      <c r="I128" s="160">
        <f t="shared" si="27"/>
        <v>-896467.49180573784</v>
      </c>
      <c r="J128" s="160">
        <f t="shared" si="27"/>
        <v>-912527.22011523042</v>
      </c>
      <c r="K128" s="160">
        <f t="shared" si="27"/>
        <v>-929069.59452541824</v>
      </c>
      <c r="L128" s="160">
        <f t="shared" si="27"/>
        <v>-946113.95505038602</v>
      </c>
      <c r="M128" s="160">
        <f t="shared" si="27"/>
        <v>-963680.60973002436</v>
      </c>
      <c r="N128" s="160">
        <f t="shared" si="27"/>
        <v>-981790.88886407553</v>
      </c>
      <c r="O128" s="160">
        <f t="shared" si="27"/>
        <v>-1000467.2024232785</v>
      </c>
      <c r="P128" s="160">
        <f t="shared" si="27"/>
        <v>-1019733.1008266837</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328572.85823999875</v>
      </c>
      <c r="F129" s="143">
        <f t="shared" ref="F129:AR129" si="28">IF(F89&gt;$C$81,0,F104)</f>
        <v>328572.85823999875</v>
      </c>
      <c r="G129" s="143">
        <f t="shared" si="28"/>
        <v>328572.85823999875</v>
      </c>
      <c r="H129" s="143">
        <f t="shared" si="28"/>
        <v>328572.85823999875</v>
      </c>
      <c r="I129" s="143">
        <f t="shared" si="28"/>
        <v>328572.85823999875</v>
      </c>
      <c r="J129" s="143">
        <f t="shared" si="28"/>
        <v>328572.85823999875</v>
      </c>
      <c r="K129" s="143">
        <f t="shared" si="28"/>
        <v>328572.85823999875</v>
      </c>
      <c r="L129" s="143">
        <f t="shared" si="28"/>
        <v>328572.85823999875</v>
      </c>
      <c r="M129" s="143">
        <f t="shared" si="28"/>
        <v>328572.85823999875</v>
      </c>
      <c r="N129" s="143">
        <f t="shared" si="28"/>
        <v>328572.85823999875</v>
      </c>
      <c r="O129" s="143">
        <f t="shared" si="28"/>
        <v>328572.85823999875</v>
      </c>
      <c r="P129" s="143">
        <f t="shared" si="28"/>
        <v>328572.85823999875</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-4864946.9498657379</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1335801.2083883667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4494600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4494600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3595680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898920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117</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t="str">
        <f>IF(C11&gt;0,C85+C77,"-")</f>
        <v>-</v>
      </c>
      <c r="D6" s="90" t="s">
        <v>67</v>
      </c>
    </row>
    <row r="7" spans="1:26" ht="15.75" x14ac:dyDescent="0.25">
      <c r="B7" s="118" t="s">
        <v>4</v>
      </c>
      <c r="C7" s="89">
        <f>IF(C13&gt;0,C86+C78,"-")</f>
        <v>129.08744843037499</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c r="D10" s="93" t="s">
        <v>69</v>
      </c>
      <c r="E10" s="63"/>
      <c r="F10" s="63"/>
    </row>
    <row r="11" spans="1:26" x14ac:dyDescent="0.2">
      <c r="A11" s="66"/>
      <c r="B11" s="112" t="s">
        <v>7</v>
      </c>
      <c r="C11" s="94"/>
      <c r="D11" s="95" t="s">
        <v>70</v>
      </c>
      <c r="E11" s="63"/>
      <c r="F11" s="63"/>
    </row>
    <row r="12" spans="1:26" x14ac:dyDescent="0.2">
      <c r="A12" s="66"/>
      <c r="B12" s="112" t="s">
        <v>8</v>
      </c>
      <c r="C12" s="94"/>
      <c r="D12" s="95" t="s">
        <v>71</v>
      </c>
      <c r="E12" s="63"/>
      <c r="F12" s="63"/>
    </row>
    <row r="13" spans="1:26" x14ac:dyDescent="0.2">
      <c r="A13" s="66"/>
      <c r="B13" s="112" t="s">
        <v>9</v>
      </c>
      <c r="C13" s="94">
        <v>790</v>
      </c>
      <c r="D13" s="95" t="s">
        <v>72</v>
      </c>
      <c r="E13" s="63"/>
      <c r="F13" s="63"/>
    </row>
    <row r="14" spans="1:26" x14ac:dyDescent="0.2">
      <c r="A14" s="66"/>
      <c r="B14" s="112" t="s">
        <v>10</v>
      </c>
      <c r="C14" s="95">
        <f>IF(C13=0,,C13*C24*(1-C25)*C26*C27)</f>
        <v>513.5</v>
      </c>
      <c r="D14" s="95" t="s">
        <v>73</v>
      </c>
      <c r="E14" s="63"/>
      <c r="F14" s="63"/>
    </row>
    <row r="15" spans="1:26" x14ac:dyDescent="0.2">
      <c r="A15" s="66"/>
      <c r="B15" s="112" t="s">
        <v>11</v>
      </c>
      <c r="C15" s="94"/>
      <c r="D15" s="95" t="s">
        <v>74</v>
      </c>
      <c r="E15" s="67"/>
      <c r="F15" s="63"/>
    </row>
    <row r="16" spans="1:26" x14ac:dyDescent="0.2">
      <c r="A16" s="66"/>
      <c r="B16" s="112" t="s">
        <v>12</v>
      </c>
      <c r="C16" s="94"/>
      <c r="D16" s="95" t="s">
        <v>74</v>
      </c>
      <c r="E16" s="67"/>
      <c r="F16" s="63"/>
    </row>
    <row r="17" spans="1:6" x14ac:dyDescent="0.2">
      <c r="A17" s="66"/>
      <c r="B17" s="112" t="s">
        <v>13</v>
      </c>
      <c r="C17" s="94">
        <v>7500</v>
      </c>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v>1</v>
      </c>
      <c r="D24" s="95"/>
      <c r="E24" s="67"/>
      <c r="F24" s="63"/>
    </row>
    <row r="25" spans="1:6" ht="12.75" customHeight="1" x14ac:dyDescent="0.2">
      <c r="A25" s="66"/>
      <c r="B25" s="112" t="s">
        <v>20</v>
      </c>
      <c r="C25" s="98">
        <v>0.35</v>
      </c>
      <c r="D25" s="95"/>
      <c r="E25" s="67"/>
      <c r="F25" s="63"/>
    </row>
    <row r="26" spans="1:6" ht="12.75" customHeight="1" x14ac:dyDescent="0.2">
      <c r="A26" s="66"/>
      <c r="B26" s="112" t="s">
        <v>21</v>
      </c>
      <c r="C26" s="98">
        <v>1</v>
      </c>
      <c r="D26" s="95"/>
      <c r="E26" s="67"/>
      <c r="F26" s="63"/>
    </row>
    <row r="27" spans="1:6" ht="12.75" customHeight="1" x14ac:dyDescent="0.2">
      <c r="A27" s="66"/>
      <c r="B27" s="126" t="s">
        <v>22</v>
      </c>
      <c r="C27" s="197">
        <v>1</v>
      </c>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v>31400</v>
      </c>
      <c r="D33" s="95" t="s">
        <v>81</v>
      </c>
      <c r="E33" s="67"/>
      <c r="F33" s="63"/>
    </row>
    <row r="34" spans="1:6" x14ac:dyDescent="0.2">
      <c r="A34" s="66"/>
      <c r="B34" s="112" t="s">
        <v>24</v>
      </c>
      <c r="C34" s="99">
        <f>(SUMPRODUCT(C10:C13,C29:C32)+C13*(1-C25)*C33)/1000000</f>
        <v>16.123899999999999</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v>2688</v>
      </c>
      <c r="D39" s="95" t="s">
        <v>81</v>
      </c>
      <c r="E39" s="63"/>
      <c r="F39" s="63"/>
    </row>
    <row r="40" spans="1:6" x14ac:dyDescent="0.2">
      <c r="A40" s="66"/>
      <c r="B40" s="112" t="s">
        <v>26</v>
      </c>
      <c r="C40" s="100">
        <f>(SUMPRODUCT(C35:C38,C10:C13)+C13*(1-C25)*C39)/1000</f>
        <v>1380.288</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v>0.2</v>
      </c>
      <c r="D44" s="95" t="s">
        <v>87</v>
      </c>
    </row>
    <row r="45" spans="1:6" x14ac:dyDescent="0.2">
      <c r="A45" s="66"/>
      <c r="B45" s="112" t="s">
        <v>31</v>
      </c>
      <c r="C45" s="101">
        <v>0.1</v>
      </c>
      <c r="D45" s="95" t="s">
        <v>88</v>
      </c>
    </row>
    <row r="46" spans="1:6" x14ac:dyDescent="0.2">
      <c r="A46" s="66"/>
      <c r="B46" s="112" t="s">
        <v>32</v>
      </c>
      <c r="C46" s="95">
        <f>C44*C13*C17*(1-C25)</f>
        <v>770250</v>
      </c>
      <c r="D46" s="95" t="s">
        <v>89</v>
      </c>
    </row>
    <row r="47" spans="1:6" x14ac:dyDescent="0.2">
      <c r="A47" s="66"/>
      <c r="B47" s="112" t="s">
        <v>33</v>
      </c>
      <c r="C47" s="102">
        <v>9</v>
      </c>
      <c r="D47" s="95" t="s">
        <v>90</v>
      </c>
    </row>
    <row r="48" spans="1:6" x14ac:dyDescent="0.2">
      <c r="A48" s="66"/>
      <c r="B48" s="112" t="s">
        <v>34</v>
      </c>
      <c r="C48" s="101">
        <v>48</v>
      </c>
      <c r="D48" s="95" t="s">
        <v>91</v>
      </c>
    </row>
    <row r="49" spans="1:7" x14ac:dyDescent="0.2">
      <c r="A49" s="66"/>
      <c r="B49" s="126" t="s">
        <v>35</v>
      </c>
      <c r="C49" s="198">
        <v>1</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v>0.3</v>
      </c>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14.64880930013744</v>
      </c>
      <c r="D84" s="93" t="s">
        <v>66</v>
      </c>
      <c r="F84" s="69"/>
    </row>
    <row r="85" spans="1:44" x14ac:dyDescent="0.2">
      <c r="A85" s="66"/>
      <c r="B85" s="112" t="s">
        <v>3</v>
      </c>
      <c r="C85" s="109">
        <f>(D139-D131)/D132</f>
        <v>40.691136944826226</v>
      </c>
      <c r="D85" s="95" t="s">
        <v>67</v>
      </c>
      <c r="F85" s="66"/>
    </row>
    <row r="86" spans="1:44" x14ac:dyDescent="0.2">
      <c r="A86" s="66"/>
      <c r="B86" s="113" t="s">
        <v>4</v>
      </c>
      <c r="C86" s="109">
        <f>C85*100/1000*31.65</f>
        <v>128.78744843037498</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-16123899.999999998</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3851250</v>
      </c>
      <c r="F97" s="154">
        <f t="shared" si="3"/>
        <v>3851250</v>
      </c>
      <c r="G97" s="154">
        <f t="shared" si="3"/>
        <v>3851250</v>
      </c>
      <c r="H97" s="154">
        <f t="shared" si="3"/>
        <v>3851250</v>
      </c>
      <c r="I97" s="154">
        <f t="shared" si="3"/>
        <v>3851250</v>
      </c>
      <c r="J97" s="154">
        <f t="shared" si="3"/>
        <v>3851250</v>
      </c>
      <c r="K97" s="154">
        <f t="shared" si="3"/>
        <v>3851250</v>
      </c>
      <c r="L97" s="154">
        <f t="shared" si="3"/>
        <v>3851250</v>
      </c>
      <c r="M97" s="154">
        <f t="shared" si="3"/>
        <v>3851250</v>
      </c>
      <c r="N97" s="154">
        <f t="shared" si="3"/>
        <v>3851250</v>
      </c>
      <c r="O97" s="154">
        <f t="shared" si="3"/>
        <v>3851250</v>
      </c>
      <c r="P97" s="154">
        <f t="shared" si="3"/>
        <v>3851250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3851250</v>
      </c>
      <c r="F99" s="154">
        <f t="shared" si="4"/>
        <v>3851250</v>
      </c>
      <c r="G99" s="154">
        <f t="shared" si="4"/>
        <v>3851250</v>
      </c>
      <c r="H99" s="154">
        <f t="shared" si="4"/>
        <v>3851250</v>
      </c>
      <c r="I99" s="154">
        <f t="shared" si="4"/>
        <v>3851250</v>
      </c>
      <c r="J99" s="154">
        <f t="shared" si="4"/>
        <v>3851250</v>
      </c>
      <c r="K99" s="154">
        <f t="shared" si="4"/>
        <v>3851250</v>
      </c>
      <c r="L99" s="154">
        <f t="shared" si="4"/>
        <v>3851250</v>
      </c>
      <c r="M99" s="154">
        <f t="shared" si="4"/>
        <v>3851250</v>
      </c>
      <c r="N99" s="154">
        <f t="shared" si="4"/>
        <v>3851250</v>
      </c>
      <c r="O99" s="154">
        <f t="shared" si="4"/>
        <v>3851250</v>
      </c>
      <c r="P99" s="154">
        <f t="shared" si="4"/>
        <v>3851250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121892.0625</v>
      </c>
      <c r="F103" s="156">
        <f t="shared" ref="F103:AR103" si="7">IF(F99&gt;0,F99-F100,F97-F98)/1000*31.65</f>
        <v>121892.0625</v>
      </c>
      <c r="G103" s="156">
        <f t="shared" si="7"/>
        <v>121892.0625</v>
      </c>
      <c r="H103" s="156">
        <f t="shared" si="7"/>
        <v>121892.0625</v>
      </c>
      <c r="I103" s="156">
        <f t="shared" si="7"/>
        <v>121892.0625</v>
      </c>
      <c r="J103" s="156">
        <f t="shared" si="7"/>
        <v>121892.0625</v>
      </c>
      <c r="K103" s="156">
        <f t="shared" si="7"/>
        <v>121892.0625</v>
      </c>
      <c r="L103" s="156">
        <f t="shared" si="7"/>
        <v>121892.0625</v>
      </c>
      <c r="M103" s="156">
        <f t="shared" si="7"/>
        <v>121892.0625</v>
      </c>
      <c r="N103" s="156">
        <f t="shared" si="7"/>
        <v>121892.0625</v>
      </c>
      <c r="O103" s="156">
        <f t="shared" si="7"/>
        <v>121892.0625</v>
      </c>
      <c r="P103" s="156">
        <f t="shared" si="7"/>
        <v>121892.0625</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121892.0625</v>
      </c>
      <c r="F104" s="156">
        <f t="shared" ref="F104:AR104" si="8">SUM(F101:F103)</f>
        <v>121892.0625</v>
      </c>
      <c r="G104" s="156">
        <f t="shared" si="8"/>
        <v>121892.0625</v>
      </c>
      <c r="H104" s="156">
        <f t="shared" si="8"/>
        <v>121892.0625</v>
      </c>
      <c r="I104" s="156">
        <f t="shared" si="8"/>
        <v>121892.0625</v>
      </c>
      <c r="J104" s="156">
        <f t="shared" si="8"/>
        <v>121892.0625</v>
      </c>
      <c r="K104" s="156">
        <f t="shared" si="8"/>
        <v>121892.0625</v>
      </c>
      <c r="L104" s="156">
        <f t="shared" si="8"/>
        <v>121892.0625</v>
      </c>
      <c r="M104" s="156">
        <f t="shared" si="8"/>
        <v>121892.0625</v>
      </c>
      <c r="N104" s="156">
        <f t="shared" si="8"/>
        <v>121892.0625</v>
      </c>
      <c r="O104" s="156">
        <f t="shared" si="8"/>
        <v>121892.0625</v>
      </c>
      <c r="P104" s="156">
        <f t="shared" si="8"/>
        <v>121892.0625</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-1380288</v>
      </c>
      <c r="F106" s="174">
        <f t="shared" si="9"/>
        <v>-1407893.76</v>
      </c>
      <c r="G106" s="174">
        <f t="shared" si="9"/>
        <v>-1436051.6351999999</v>
      </c>
      <c r="H106" s="174">
        <f t="shared" si="9"/>
        <v>-1464772.6679039998</v>
      </c>
      <c r="I106" s="174">
        <f t="shared" si="9"/>
        <v>-1494068.12126208</v>
      </c>
      <c r="J106" s="174">
        <f t="shared" si="9"/>
        <v>-1523949.4836873217</v>
      </c>
      <c r="K106" s="174">
        <f t="shared" si="9"/>
        <v>-1554428.4733610682</v>
      </c>
      <c r="L106" s="174">
        <f t="shared" si="9"/>
        <v>-1585517.0428282891</v>
      </c>
      <c r="M106" s="174">
        <f t="shared" si="9"/>
        <v>-1617227.3836848552</v>
      </c>
      <c r="N106" s="174">
        <f t="shared" si="9"/>
        <v>-1649571.9313585521</v>
      </c>
      <c r="O106" s="174">
        <f t="shared" si="9"/>
        <v>-1682563.3699857234</v>
      </c>
      <c r="P106" s="174">
        <f t="shared" si="9"/>
        <v>-1716214.6373854375</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-1231873.333333333</v>
      </c>
      <c r="F107" s="143">
        <f t="shared" si="10"/>
        <v>-1256510.7999999998</v>
      </c>
      <c r="G107" s="143">
        <f t="shared" si="10"/>
        <v>-1281641.0159999996</v>
      </c>
      <c r="H107" s="143">
        <f t="shared" si="10"/>
        <v>-1307273.8363199995</v>
      </c>
      <c r="I107" s="143">
        <f t="shared" si="10"/>
        <v>-1333419.3130463997</v>
      </c>
      <c r="J107" s="143">
        <f t="shared" si="10"/>
        <v>-1360087.6993073276</v>
      </c>
      <c r="K107" s="143">
        <f t="shared" si="10"/>
        <v>-1387289.4532934744</v>
      </c>
      <c r="L107" s="143">
        <f t="shared" si="10"/>
        <v>-1415035.2423593435</v>
      </c>
      <c r="M107" s="143">
        <f t="shared" si="10"/>
        <v>-1443335.9472065305</v>
      </c>
      <c r="N107" s="143">
        <f t="shared" si="10"/>
        <v>-1472202.6661506612</v>
      </c>
      <c r="O107" s="143">
        <f t="shared" si="10"/>
        <v>-1501646.7194736744</v>
      </c>
      <c r="P107" s="143">
        <f t="shared" si="10"/>
        <v>-1531679.6538631476</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0</v>
      </c>
      <c r="F112" s="154">
        <f t="shared" si="15"/>
        <v>0</v>
      </c>
      <c r="G112" s="154">
        <f t="shared" si="15"/>
        <v>0</v>
      </c>
      <c r="H112" s="154">
        <f t="shared" si="15"/>
        <v>0</v>
      </c>
      <c r="I112" s="154">
        <f t="shared" si="15"/>
        <v>0</v>
      </c>
      <c r="J112" s="154">
        <f t="shared" si="15"/>
        <v>0</v>
      </c>
      <c r="K112" s="154">
        <f t="shared" si="15"/>
        <v>0</v>
      </c>
      <c r="L112" s="154">
        <f t="shared" si="15"/>
        <v>0</v>
      </c>
      <c r="M112" s="154">
        <f t="shared" si="15"/>
        <v>0</v>
      </c>
      <c r="N112" s="154">
        <f t="shared" si="15"/>
        <v>0</v>
      </c>
      <c r="O112" s="154">
        <f t="shared" si="15"/>
        <v>0</v>
      </c>
      <c r="P112" s="154">
        <f t="shared" si="15"/>
        <v>0</v>
      </c>
      <c r="Q112" s="154">
        <f t="shared" si="15"/>
        <v>0</v>
      </c>
      <c r="R112" s="154">
        <f t="shared" si="15"/>
        <v>0</v>
      </c>
      <c r="S112" s="154">
        <f t="shared" si="15"/>
        <v>0</v>
      </c>
      <c r="T112" s="154">
        <f t="shared" si="15"/>
        <v>0</v>
      </c>
      <c r="U112" s="154">
        <f t="shared" si="15"/>
        <v>0</v>
      </c>
      <c r="V112" s="154">
        <f t="shared" si="15"/>
        <v>0</v>
      </c>
      <c r="W112" s="154">
        <f t="shared" si="15"/>
        <v>0</v>
      </c>
      <c r="X112" s="154">
        <f t="shared" si="15"/>
        <v>0</v>
      </c>
      <c r="Y112" s="154">
        <f t="shared" si="15"/>
        <v>0</v>
      </c>
      <c r="Z112" s="154">
        <f t="shared" si="15"/>
        <v>0</v>
      </c>
      <c r="AA112" s="154">
        <f t="shared" si="15"/>
        <v>0</v>
      </c>
      <c r="AB112" s="154">
        <f t="shared" si="15"/>
        <v>0</v>
      </c>
      <c r="AC112" s="154">
        <f t="shared" si="15"/>
        <v>0</v>
      </c>
      <c r="AD112" s="154">
        <f t="shared" si="15"/>
        <v>0</v>
      </c>
      <c r="AE112" s="154">
        <f t="shared" si="15"/>
        <v>0</v>
      </c>
      <c r="AF112" s="154">
        <f t="shared" si="15"/>
        <v>0</v>
      </c>
      <c r="AG112" s="154">
        <f t="shared" si="15"/>
        <v>0</v>
      </c>
      <c r="AH112" s="154">
        <f t="shared" si="15"/>
        <v>0</v>
      </c>
      <c r="AI112" s="154">
        <f t="shared" si="15"/>
        <v>0</v>
      </c>
      <c r="AJ112" s="154">
        <f t="shared" si="15"/>
        <v>0</v>
      </c>
      <c r="AK112" s="154">
        <f t="shared" si="15"/>
        <v>0</v>
      </c>
      <c r="AL112" s="154">
        <f t="shared" si="15"/>
        <v>0</v>
      </c>
      <c r="AM112" s="154">
        <f t="shared" si="15"/>
        <v>0</v>
      </c>
      <c r="AN112" s="154">
        <f t="shared" si="15"/>
        <v>0</v>
      </c>
      <c r="AO112" s="154">
        <f t="shared" si="15"/>
        <v>0</v>
      </c>
      <c r="AP112" s="154">
        <f t="shared" si="15"/>
        <v>0</v>
      </c>
      <c r="AQ112" s="154">
        <f t="shared" si="15"/>
        <v>0</v>
      </c>
      <c r="AR112" s="155">
        <f t="shared" si="15"/>
        <v>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-2612161.333333333</v>
      </c>
      <c r="F117" s="143">
        <f t="shared" ref="F117:AR117" si="19">SUM(F106:F107)</f>
        <v>-2664404.5599999996</v>
      </c>
      <c r="G117" s="143">
        <f t="shared" si="19"/>
        <v>-2717692.6511999993</v>
      </c>
      <c r="H117" s="143">
        <f t="shared" si="19"/>
        <v>-2772046.5042239996</v>
      </c>
      <c r="I117" s="143">
        <f t="shared" si="19"/>
        <v>-2827487.4343084795</v>
      </c>
      <c r="J117" s="143">
        <f t="shared" si="19"/>
        <v>-2884037.1829946493</v>
      </c>
      <c r="K117" s="143">
        <f t="shared" si="19"/>
        <v>-2941717.9266545428</v>
      </c>
      <c r="L117" s="143">
        <f t="shared" si="19"/>
        <v>-3000552.2851876328</v>
      </c>
      <c r="M117" s="143">
        <f t="shared" si="19"/>
        <v>-3060563.3308913857</v>
      </c>
      <c r="N117" s="143">
        <f t="shared" si="19"/>
        <v>-3121774.5975092133</v>
      </c>
      <c r="O117" s="143">
        <f t="shared" si="19"/>
        <v>-3184210.0894593978</v>
      </c>
      <c r="P117" s="143">
        <f t="shared" si="19"/>
        <v>-3247894.2912485851</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-2612161.333333333</v>
      </c>
      <c r="F118" s="151">
        <f t="shared" ref="F118:AR118" si="20">SUM(F116:F117)</f>
        <v>-2664404.5599999996</v>
      </c>
      <c r="G118" s="151">
        <f t="shared" si="20"/>
        <v>-2717692.6511999993</v>
      </c>
      <c r="H118" s="151">
        <f t="shared" si="20"/>
        <v>-2772046.5042239996</v>
      </c>
      <c r="I118" s="151">
        <f t="shared" si="20"/>
        <v>-2827487.4343084795</v>
      </c>
      <c r="J118" s="151">
        <f t="shared" si="20"/>
        <v>-2884037.1829946493</v>
      </c>
      <c r="K118" s="151">
        <f t="shared" si="20"/>
        <v>-2941717.9266545428</v>
      </c>
      <c r="L118" s="151">
        <f t="shared" si="20"/>
        <v>-3000552.2851876328</v>
      </c>
      <c r="M118" s="151">
        <f t="shared" si="20"/>
        <v>-3060563.3308913857</v>
      </c>
      <c r="N118" s="151">
        <f t="shared" si="20"/>
        <v>-3121774.5975092133</v>
      </c>
      <c r="O118" s="151">
        <f t="shared" si="20"/>
        <v>-3184210.0894593978</v>
      </c>
      <c r="P118" s="151">
        <f t="shared" si="20"/>
        <v>-3247894.2912485851</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-1343658.3333333333</v>
      </c>
      <c r="F120" s="160">
        <f t="shared" si="21"/>
        <v>-1343658.3333333333</v>
      </c>
      <c r="G120" s="160">
        <f t="shared" si="21"/>
        <v>-1343658.3333333333</v>
      </c>
      <c r="H120" s="160">
        <f t="shared" si="21"/>
        <v>-1343658.3333333333</v>
      </c>
      <c r="I120" s="160">
        <f t="shared" si="21"/>
        <v>-1343658.3333333333</v>
      </c>
      <c r="J120" s="160">
        <f t="shared" si="21"/>
        <v>-1343658.3333333333</v>
      </c>
      <c r="K120" s="160">
        <f t="shared" si="21"/>
        <v>-1343658.3333333333</v>
      </c>
      <c r="L120" s="160">
        <f t="shared" si="21"/>
        <v>-1343658.3333333333</v>
      </c>
      <c r="M120" s="160">
        <f t="shared" si="21"/>
        <v>-1343658.3333333333</v>
      </c>
      <c r="N120" s="160">
        <f t="shared" si="21"/>
        <v>-1343658.3333333333</v>
      </c>
      <c r="O120" s="160">
        <f t="shared" si="21"/>
        <v>-1343658.3333333333</v>
      </c>
      <c r="P120" s="160">
        <f t="shared" si="21"/>
        <v>-1343658.3333333333</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-644956</v>
      </c>
      <c r="F121" s="143">
        <f t="shared" si="22"/>
        <v>-604436.37485461519</v>
      </c>
      <c r="G121" s="143">
        <f t="shared" si="22"/>
        <v>-561890.76845196099</v>
      </c>
      <c r="H121" s="143">
        <f t="shared" si="22"/>
        <v>-517217.88172917388</v>
      </c>
      <c r="I121" s="143">
        <f t="shared" si="22"/>
        <v>-470311.35067024757</v>
      </c>
      <c r="J121" s="143">
        <f t="shared" si="22"/>
        <v>-421059.49305837491</v>
      </c>
      <c r="K121" s="143">
        <f t="shared" si="22"/>
        <v>-369345.04256590857</v>
      </c>
      <c r="L121" s="143">
        <f t="shared" si="22"/>
        <v>-315044.86954881903</v>
      </c>
      <c r="M121" s="143">
        <f t="shared" si="22"/>
        <v>-258029.68788087484</v>
      </c>
      <c r="N121" s="143">
        <f t="shared" si="22"/>
        <v>-198163.74712953359</v>
      </c>
      <c r="O121" s="143">
        <f t="shared" si="22"/>
        <v>-135304.50934062523</v>
      </c>
      <c r="P121" s="143">
        <f t="shared" si="22"/>
        <v>-69302.309662271466</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-810392.50290770037</v>
      </c>
      <c r="F122" s="151">
        <f t="shared" si="23"/>
        <v>-850912.12805308541</v>
      </c>
      <c r="G122" s="151">
        <f t="shared" si="23"/>
        <v>-893457.73445573973</v>
      </c>
      <c r="H122" s="151">
        <f t="shared" si="23"/>
        <v>-938130.62117852666</v>
      </c>
      <c r="I122" s="151">
        <f t="shared" si="23"/>
        <v>-985037.15223745303</v>
      </c>
      <c r="J122" s="151">
        <f t="shared" si="23"/>
        <v>-1034289.0098493256</v>
      </c>
      <c r="K122" s="151">
        <f t="shared" si="23"/>
        <v>-1086003.4603417919</v>
      </c>
      <c r="L122" s="151">
        <f t="shared" si="23"/>
        <v>-1140303.6333588816</v>
      </c>
      <c r="M122" s="151">
        <f t="shared" si="23"/>
        <v>-1197318.8150268258</v>
      </c>
      <c r="N122" s="151">
        <f t="shared" si="23"/>
        <v>-1257184.7557781669</v>
      </c>
      <c r="O122" s="151">
        <f t="shared" si="23"/>
        <v>-1320043.9935670753</v>
      </c>
      <c r="P122" s="151">
        <f t="shared" si="23"/>
        <v>-1386046.1932454291</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-1455348.5029077004</v>
      </c>
      <c r="F123" s="154">
        <f t="shared" si="24"/>
        <v>-1455348.5029077006</v>
      </c>
      <c r="G123" s="154">
        <f t="shared" si="24"/>
        <v>-1455348.5029077008</v>
      </c>
      <c r="H123" s="154">
        <f t="shared" si="24"/>
        <v>-1455348.5029077006</v>
      </c>
      <c r="I123" s="154">
        <f t="shared" si="24"/>
        <v>-1455348.5029077006</v>
      </c>
      <c r="J123" s="154">
        <f t="shared" si="24"/>
        <v>-1455348.5029077006</v>
      </c>
      <c r="K123" s="154">
        <f t="shared" si="24"/>
        <v>-1455348.5029077004</v>
      </c>
      <c r="L123" s="154">
        <f t="shared" si="24"/>
        <v>-1455348.5029077006</v>
      </c>
      <c r="M123" s="154">
        <f t="shared" si="24"/>
        <v>-1455348.5029077006</v>
      </c>
      <c r="N123" s="154">
        <f t="shared" si="24"/>
        <v>-1455348.5029077006</v>
      </c>
      <c r="O123" s="154">
        <f t="shared" si="24"/>
        <v>-1455348.5029077006</v>
      </c>
      <c r="P123" s="154">
        <f t="shared" si="24"/>
        <v>-1455348.5029077006</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-4600775.666666666</v>
      </c>
      <c r="F125" s="160">
        <f t="shared" ref="F125:AR125" si="25">F118+F120+F121</f>
        <v>-4612499.2681879476</v>
      </c>
      <c r="G125" s="160">
        <f t="shared" si="25"/>
        <v>-4623241.752985293</v>
      </c>
      <c r="H125" s="160">
        <f t="shared" si="25"/>
        <v>-4632922.7192865061</v>
      </c>
      <c r="I125" s="160">
        <f t="shared" si="25"/>
        <v>-4641457.1183120599</v>
      </c>
      <c r="J125" s="160">
        <f t="shared" si="25"/>
        <v>-4648755.0093863579</v>
      </c>
      <c r="K125" s="160">
        <f t="shared" si="25"/>
        <v>-4654721.3025537841</v>
      </c>
      <c r="L125" s="160">
        <f t="shared" si="25"/>
        <v>-4659255.4880697848</v>
      </c>
      <c r="M125" s="160">
        <f t="shared" si="25"/>
        <v>-4662251.3521055933</v>
      </c>
      <c r="N125" s="160">
        <f t="shared" si="25"/>
        <v>-4663596.6779720802</v>
      </c>
      <c r="O125" s="160">
        <f t="shared" si="25"/>
        <v>-4663172.9321333561</v>
      </c>
      <c r="P125" s="160">
        <f t="shared" si="25"/>
        <v>-4660854.9342441894</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1150193.9166666665</v>
      </c>
      <c r="F126" s="143">
        <f t="shared" si="26"/>
        <v>1153124.8170469869</v>
      </c>
      <c r="G126" s="143">
        <f t="shared" si="26"/>
        <v>1155810.4382463233</v>
      </c>
      <c r="H126" s="143">
        <f t="shared" si="26"/>
        <v>1158230.6798216265</v>
      </c>
      <c r="I126" s="143">
        <f t="shared" si="26"/>
        <v>1160364.279578015</v>
      </c>
      <c r="J126" s="143">
        <f t="shared" si="26"/>
        <v>1162188.7523465895</v>
      </c>
      <c r="K126" s="143">
        <f t="shared" si="26"/>
        <v>1163680.325638446</v>
      </c>
      <c r="L126" s="143">
        <f t="shared" si="26"/>
        <v>1164813.8720174462</v>
      </c>
      <c r="M126" s="143">
        <f t="shared" si="26"/>
        <v>1165562.8380263983</v>
      </c>
      <c r="N126" s="143">
        <f t="shared" si="26"/>
        <v>1165899.16949302</v>
      </c>
      <c r="O126" s="143">
        <f t="shared" si="26"/>
        <v>1165793.233033339</v>
      </c>
      <c r="P126" s="143">
        <f t="shared" si="26"/>
        <v>1165213.7335610474</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-2917315.9195743669</v>
      </c>
      <c r="F128" s="160">
        <f t="shared" ref="F128:AR128" si="27">F118+F123+F126</f>
        <v>-2966628.2458607135</v>
      </c>
      <c r="G128" s="160">
        <f t="shared" si="27"/>
        <v>-3017230.7158613768</v>
      </c>
      <c r="H128" s="160">
        <f t="shared" si="27"/>
        <v>-3069164.3273100741</v>
      </c>
      <c r="I128" s="160">
        <f t="shared" si="27"/>
        <v>-3122471.6576381652</v>
      </c>
      <c r="J128" s="160">
        <f t="shared" si="27"/>
        <v>-3177196.9335557604</v>
      </c>
      <c r="K128" s="160">
        <f t="shared" si="27"/>
        <v>-3233386.1039237967</v>
      </c>
      <c r="L128" s="160">
        <f t="shared" si="27"/>
        <v>-3291086.9160778876</v>
      </c>
      <c r="M128" s="160">
        <f t="shared" si="27"/>
        <v>-3350348.9957726882</v>
      </c>
      <c r="N128" s="160">
        <f t="shared" si="27"/>
        <v>-3411223.9309238936</v>
      </c>
      <c r="O128" s="160">
        <f t="shared" si="27"/>
        <v>-3473765.3593337596</v>
      </c>
      <c r="P128" s="160">
        <f t="shared" si="27"/>
        <v>-3538029.0605952386</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121892.0625</v>
      </c>
      <c r="F129" s="143">
        <f t="shared" ref="F129:AR129" si="28">IF(F89&gt;$C$81,0,F104)</f>
        <v>121892.0625</v>
      </c>
      <c r="G129" s="143">
        <f t="shared" si="28"/>
        <v>121892.0625</v>
      </c>
      <c r="H129" s="143">
        <f t="shared" si="28"/>
        <v>121892.0625</v>
      </c>
      <c r="I129" s="143">
        <f t="shared" si="28"/>
        <v>121892.0625</v>
      </c>
      <c r="J129" s="143">
        <f t="shared" si="28"/>
        <v>121892.0625</v>
      </c>
      <c r="K129" s="143">
        <f t="shared" si="28"/>
        <v>121892.0625</v>
      </c>
      <c r="L129" s="143">
        <f t="shared" si="28"/>
        <v>121892.0625</v>
      </c>
      <c r="M129" s="143">
        <f t="shared" si="28"/>
        <v>121892.0625</v>
      </c>
      <c r="N129" s="143">
        <f t="shared" si="28"/>
        <v>121892.0625</v>
      </c>
      <c r="O129" s="143">
        <f t="shared" si="28"/>
        <v>121892.0625</v>
      </c>
      <c r="P129" s="143">
        <f t="shared" si="28"/>
        <v>121892.0625</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-16939624.301496502</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495547.82233875024</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16123899.999999998</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16123899.999999998</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12899120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3224780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118</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14.708781370053385</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8100</v>
      </c>
      <c r="D10" s="93" t="s">
        <v>69</v>
      </c>
      <c r="E10" s="63"/>
      <c r="F10" s="63"/>
    </row>
    <row r="11" spans="1:26" x14ac:dyDescent="0.2">
      <c r="A11" s="66"/>
      <c r="B11" s="112" t="s">
        <v>7</v>
      </c>
      <c r="C11" s="94">
        <v>6925.5</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0.85499999999999998</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586</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4.0583429999999998</v>
      </c>
      <c r="D34" s="95" t="s">
        <v>82</v>
      </c>
      <c r="E34" s="67"/>
      <c r="F34" s="63"/>
    </row>
    <row r="35" spans="1:6" x14ac:dyDescent="0.2">
      <c r="A35" s="66"/>
      <c r="B35" s="220" t="s">
        <v>25</v>
      </c>
      <c r="C35" s="94"/>
      <c r="D35" s="95" t="s">
        <v>77</v>
      </c>
      <c r="E35" s="63"/>
      <c r="F35" s="63"/>
    </row>
    <row r="36" spans="1:6" x14ac:dyDescent="0.2">
      <c r="A36" s="66"/>
      <c r="B36" s="220"/>
      <c r="C36" s="94">
        <v>32</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221.61600000000001</v>
      </c>
      <c r="D40" s="95" t="s">
        <v>83</v>
      </c>
      <c r="E40" s="63"/>
      <c r="F40" s="63"/>
    </row>
    <row r="41" spans="1:6" x14ac:dyDescent="0.2">
      <c r="A41" s="66"/>
      <c r="B41" s="112" t="s">
        <v>27</v>
      </c>
      <c r="C41" s="94"/>
      <c r="D41" s="95" t="s">
        <v>84</v>
      </c>
    </row>
    <row r="42" spans="1:6" x14ac:dyDescent="0.2">
      <c r="A42" s="66"/>
      <c r="B42" s="112" t="s">
        <v>28</v>
      </c>
      <c r="C42" s="101">
        <v>0.54100000000000004</v>
      </c>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3.4</v>
      </c>
      <c r="D47" s="95" t="s">
        <v>90</v>
      </c>
    </row>
    <row r="48" spans="1:6" x14ac:dyDescent="0.2">
      <c r="A48" s="66"/>
      <c r="B48" s="112" t="s">
        <v>34</v>
      </c>
      <c r="C48" s="101">
        <v>25</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5.2051612932192182</v>
      </c>
      <c r="D84" s="93" t="s">
        <v>66</v>
      </c>
      <c r="F84" s="69"/>
    </row>
    <row r="85" spans="1:44" x14ac:dyDescent="0.2">
      <c r="A85" s="66"/>
      <c r="B85" s="112" t="s">
        <v>3</v>
      </c>
      <c r="C85" s="109">
        <f>(D139-D131)/D132</f>
        <v>14.458781370053385</v>
      </c>
      <c r="D85" s="95" t="s">
        <v>67</v>
      </c>
      <c r="F85" s="66"/>
    </row>
    <row r="86" spans="1:44" x14ac:dyDescent="0.2">
      <c r="A86" s="66"/>
      <c r="B86" s="113" t="s">
        <v>4</v>
      </c>
      <c r="C86" s="109">
        <f>C85*100/1000*31.65</f>
        <v>45.762043036218955</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-4058343</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174522.6</v>
      </c>
      <c r="F95" s="151">
        <f t="shared" si="2"/>
        <v>174522.6</v>
      </c>
      <c r="G95" s="151">
        <f t="shared" si="2"/>
        <v>174522.6</v>
      </c>
      <c r="H95" s="151">
        <f t="shared" si="2"/>
        <v>174522.6</v>
      </c>
      <c r="I95" s="151">
        <f t="shared" si="2"/>
        <v>174522.6</v>
      </c>
      <c r="J95" s="151">
        <f t="shared" si="2"/>
        <v>174522.6</v>
      </c>
      <c r="K95" s="151">
        <f t="shared" si="2"/>
        <v>174522.6</v>
      </c>
      <c r="L95" s="151">
        <f t="shared" si="2"/>
        <v>174522.6</v>
      </c>
      <c r="M95" s="151">
        <f t="shared" si="2"/>
        <v>174522.6</v>
      </c>
      <c r="N95" s="151">
        <f t="shared" si="2"/>
        <v>174522.6</v>
      </c>
      <c r="O95" s="151">
        <f t="shared" si="2"/>
        <v>174522.6</v>
      </c>
      <c r="P95" s="151">
        <f t="shared" si="2"/>
        <v>174522.6</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174522.6</v>
      </c>
      <c r="F102" s="154">
        <f t="shared" ref="F102:AR102" si="6">F95-F96</f>
        <v>174522.6</v>
      </c>
      <c r="G102" s="154">
        <f t="shared" si="6"/>
        <v>174522.6</v>
      </c>
      <c r="H102" s="154">
        <f t="shared" si="6"/>
        <v>174522.6</v>
      </c>
      <c r="I102" s="154">
        <f t="shared" si="6"/>
        <v>174522.6</v>
      </c>
      <c r="J102" s="154">
        <f t="shared" si="6"/>
        <v>174522.6</v>
      </c>
      <c r="K102" s="154">
        <f t="shared" si="6"/>
        <v>174522.6</v>
      </c>
      <c r="L102" s="154">
        <f t="shared" si="6"/>
        <v>174522.6</v>
      </c>
      <c r="M102" s="154">
        <f t="shared" si="6"/>
        <v>174522.6</v>
      </c>
      <c r="N102" s="154">
        <f t="shared" si="6"/>
        <v>174522.6</v>
      </c>
      <c r="O102" s="154">
        <f t="shared" si="6"/>
        <v>174522.6</v>
      </c>
      <c r="P102" s="154">
        <f t="shared" si="6"/>
        <v>174522.6</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174522.6</v>
      </c>
      <c r="F104" s="156">
        <f t="shared" ref="F104:AR104" si="8">SUM(F101:F103)</f>
        <v>174522.6</v>
      </c>
      <c r="G104" s="156">
        <f t="shared" si="8"/>
        <v>174522.6</v>
      </c>
      <c r="H104" s="156">
        <f t="shared" si="8"/>
        <v>174522.6</v>
      </c>
      <c r="I104" s="156">
        <f t="shared" si="8"/>
        <v>174522.6</v>
      </c>
      <c r="J104" s="156">
        <f t="shared" si="8"/>
        <v>174522.6</v>
      </c>
      <c r="K104" s="156">
        <f t="shared" si="8"/>
        <v>174522.6</v>
      </c>
      <c r="L104" s="156">
        <f t="shared" si="8"/>
        <v>174522.6</v>
      </c>
      <c r="M104" s="156">
        <f t="shared" si="8"/>
        <v>174522.6</v>
      </c>
      <c r="N104" s="156">
        <f t="shared" si="8"/>
        <v>174522.6</v>
      </c>
      <c r="O104" s="156">
        <f t="shared" si="8"/>
        <v>174522.6</v>
      </c>
      <c r="P104" s="156">
        <f t="shared" si="8"/>
        <v>174522.6</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-316032.72659999999</v>
      </c>
      <c r="F106" s="174">
        <f t="shared" si="9"/>
        <v>-322353.38113200001</v>
      </c>
      <c r="G106" s="174">
        <f t="shared" si="9"/>
        <v>-328800.44875464001</v>
      </c>
      <c r="H106" s="174">
        <f t="shared" si="9"/>
        <v>-335376.45772973279</v>
      </c>
      <c r="I106" s="174">
        <f t="shared" si="9"/>
        <v>-342083.98688432743</v>
      </c>
      <c r="J106" s="174">
        <f t="shared" si="9"/>
        <v>-348925.66662201402</v>
      </c>
      <c r="K106" s="174">
        <f t="shared" si="9"/>
        <v>-355904.1799544543</v>
      </c>
      <c r="L106" s="174">
        <f t="shared" si="9"/>
        <v>-363022.26355354331</v>
      </c>
      <c r="M106" s="174">
        <f t="shared" si="9"/>
        <v>-370282.70882461418</v>
      </c>
      <c r="N106" s="174">
        <f t="shared" si="9"/>
        <v>-377688.36300110648</v>
      </c>
      <c r="O106" s="174">
        <f t="shared" si="9"/>
        <v>-385242.13026112865</v>
      </c>
      <c r="P106" s="174">
        <f t="shared" si="9"/>
        <v>-392946.97286635113</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-1500882.3529411766</v>
      </c>
      <c r="F107" s="143">
        <f t="shared" si="10"/>
        <v>-1530900.0000000002</v>
      </c>
      <c r="G107" s="143">
        <f t="shared" si="10"/>
        <v>-1561518.0000000002</v>
      </c>
      <c r="H107" s="143">
        <f t="shared" si="10"/>
        <v>-1592748.36</v>
      </c>
      <c r="I107" s="143">
        <f t="shared" si="10"/>
        <v>-1624603.3272000002</v>
      </c>
      <c r="J107" s="143">
        <f t="shared" si="10"/>
        <v>-1657095.3937440002</v>
      </c>
      <c r="K107" s="143">
        <f t="shared" si="10"/>
        <v>-1690237.3016188804</v>
      </c>
      <c r="L107" s="143">
        <f t="shared" si="10"/>
        <v>-1724042.0476512576</v>
      </c>
      <c r="M107" s="143">
        <f t="shared" si="10"/>
        <v>-1758522.8886042829</v>
      </c>
      <c r="N107" s="143">
        <f t="shared" si="10"/>
        <v>-1793693.3463763685</v>
      </c>
      <c r="O107" s="143">
        <f t="shared" si="10"/>
        <v>-1829567.2133038959</v>
      </c>
      <c r="P107" s="143">
        <f t="shared" si="10"/>
        <v>-1866158.5575699734</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174522.6</v>
      </c>
      <c r="F112" s="154">
        <f t="shared" si="15"/>
        <v>174522.6</v>
      </c>
      <c r="G112" s="154">
        <f t="shared" si="15"/>
        <v>174522.6</v>
      </c>
      <c r="H112" s="154">
        <f t="shared" si="15"/>
        <v>174522.6</v>
      </c>
      <c r="I112" s="154">
        <f t="shared" si="15"/>
        <v>174522.6</v>
      </c>
      <c r="J112" s="154">
        <f t="shared" si="15"/>
        <v>174522.6</v>
      </c>
      <c r="K112" s="154">
        <f t="shared" si="15"/>
        <v>174522.6</v>
      </c>
      <c r="L112" s="154">
        <f t="shared" si="15"/>
        <v>174522.6</v>
      </c>
      <c r="M112" s="154">
        <f t="shared" si="15"/>
        <v>174522.6</v>
      </c>
      <c r="N112" s="154">
        <f t="shared" si="15"/>
        <v>174522.6</v>
      </c>
      <c r="O112" s="154">
        <f t="shared" si="15"/>
        <v>174522.6</v>
      </c>
      <c r="P112" s="154">
        <f t="shared" si="15"/>
        <v>174522.6</v>
      </c>
      <c r="Q112" s="154">
        <f t="shared" si="15"/>
        <v>174522.6</v>
      </c>
      <c r="R112" s="154">
        <f t="shared" si="15"/>
        <v>174522.6</v>
      </c>
      <c r="S112" s="154">
        <f t="shared" si="15"/>
        <v>174522.6</v>
      </c>
      <c r="T112" s="154">
        <f t="shared" si="15"/>
        <v>174522.6</v>
      </c>
      <c r="U112" s="154">
        <f t="shared" si="15"/>
        <v>174522.6</v>
      </c>
      <c r="V112" s="154">
        <f t="shared" si="15"/>
        <v>174522.6</v>
      </c>
      <c r="W112" s="154">
        <f t="shared" si="15"/>
        <v>174522.6</v>
      </c>
      <c r="X112" s="154">
        <f t="shared" si="15"/>
        <v>174522.6</v>
      </c>
      <c r="Y112" s="154">
        <f t="shared" si="15"/>
        <v>174522.6</v>
      </c>
      <c r="Z112" s="154">
        <f t="shared" si="15"/>
        <v>174522.6</v>
      </c>
      <c r="AA112" s="154">
        <f t="shared" si="15"/>
        <v>174522.6</v>
      </c>
      <c r="AB112" s="154">
        <f t="shared" si="15"/>
        <v>174522.6</v>
      </c>
      <c r="AC112" s="154">
        <f t="shared" si="15"/>
        <v>174522.6</v>
      </c>
      <c r="AD112" s="154">
        <f t="shared" si="15"/>
        <v>174522.6</v>
      </c>
      <c r="AE112" s="154">
        <f t="shared" si="15"/>
        <v>174522.6</v>
      </c>
      <c r="AF112" s="154">
        <f t="shared" si="15"/>
        <v>174522.6</v>
      </c>
      <c r="AG112" s="154">
        <f t="shared" si="15"/>
        <v>174522.6</v>
      </c>
      <c r="AH112" s="154">
        <f t="shared" si="15"/>
        <v>174522.6</v>
      </c>
      <c r="AI112" s="154">
        <f t="shared" si="15"/>
        <v>174522.6</v>
      </c>
      <c r="AJ112" s="154">
        <f t="shared" si="15"/>
        <v>174522.6</v>
      </c>
      <c r="AK112" s="154">
        <f t="shared" si="15"/>
        <v>174522.6</v>
      </c>
      <c r="AL112" s="154">
        <f t="shared" si="15"/>
        <v>174522.6</v>
      </c>
      <c r="AM112" s="154">
        <f t="shared" si="15"/>
        <v>174522.6</v>
      </c>
      <c r="AN112" s="154">
        <f t="shared" si="15"/>
        <v>174522.6</v>
      </c>
      <c r="AO112" s="154">
        <f t="shared" si="15"/>
        <v>174522.6</v>
      </c>
      <c r="AP112" s="154">
        <f t="shared" si="15"/>
        <v>174522.6</v>
      </c>
      <c r="AQ112" s="154">
        <f t="shared" si="15"/>
        <v>174522.6</v>
      </c>
      <c r="AR112" s="155">
        <f t="shared" si="15"/>
        <v>174522.6</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-1816915.0795411766</v>
      </c>
      <c r="F117" s="143">
        <f t="shared" ref="F117:AR117" si="19">SUM(F106:F107)</f>
        <v>-1853253.3811320001</v>
      </c>
      <c r="G117" s="143">
        <f t="shared" si="19"/>
        <v>-1890318.4487546403</v>
      </c>
      <c r="H117" s="143">
        <f t="shared" si="19"/>
        <v>-1928124.817729733</v>
      </c>
      <c r="I117" s="143">
        <f t="shared" si="19"/>
        <v>-1966687.3140843275</v>
      </c>
      <c r="J117" s="143">
        <f t="shared" si="19"/>
        <v>-2006021.0603660143</v>
      </c>
      <c r="K117" s="143">
        <f t="shared" si="19"/>
        <v>-2046141.4815733347</v>
      </c>
      <c r="L117" s="143">
        <f t="shared" si="19"/>
        <v>-2087064.3112048008</v>
      </c>
      <c r="M117" s="143">
        <f t="shared" si="19"/>
        <v>-2128805.5974288969</v>
      </c>
      <c r="N117" s="143">
        <f t="shared" si="19"/>
        <v>-2171381.7093774751</v>
      </c>
      <c r="O117" s="143">
        <f t="shared" si="19"/>
        <v>-2214809.3435650244</v>
      </c>
      <c r="P117" s="143">
        <f t="shared" si="19"/>
        <v>-2259105.5304363244</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-1816915.0795411766</v>
      </c>
      <c r="F118" s="151">
        <f t="shared" ref="F118:AR118" si="20">SUM(F116:F117)</f>
        <v>-1853253.3811320001</v>
      </c>
      <c r="G118" s="151">
        <f t="shared" si="20"/>
        <v>-1890318.4487546403</v>
      </c>
      <c r="H118" s="151">
        <f t="shared" si="20"/>
        <v>-1928124.817729733</v>
      </c>
      <c r="I118" s="151">
        <f t="shared" si="20"/>
        <v>-1966687.3140843275</v>
      </c>
      <c r="J118" s="151">
        <f t="shared" si="20"/>
        <v>-2006021.0603660143</v>
      </c>
      <c r="K118" s="151">
        <f t="shared" si="20"/>
        <v>-2046141.4815733347</v>
      </c>
      <c r="L118" s="151">
        <f t="shared" si="20"/>
        <v>-2087064.3112048008</v>
      </c>
      <c r="M118" s="151">
        <f t="shared" si="20"/>
        <v>-2128805.5974288969</v>
      </c>
      <c r="N118" s="151">
        <f t="shared" si="20"/>
        <v>-2171381.7093774751</v>
      </c>
      <c r="O118" s="151">
        <f t="shared" si="20"/>
        <v>-2214809.3435650244</v>
      </c>
      <c r="P118" s="151">
        <f t="shared" si="20"/>
        <v>-2259105.5304363244</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-338195.25</v>
      </c>
      <c r="F120" s="160">
        <f t="shared" si="21"/>
        <v>-338195.25</v>
      </c>
      <c r="G120" s="160">
        <f t="shared" si="21"/>
        <v>-338195.25</v>
      </c>
      <c r="H120" s="160">
        <f t="shared" si="21"/>
        <v>-338195.25</v>
      </c>
      <c r="I120" s="160">
        <f t="shared" si="21"/>
        <v>-338195.25</v>
      </c>
      <c r="J120" s="160">
        <f t="shared" si="21"/>
        <v>-338195.25</v>
      </c>
      <c r="K120" s="160">
        <f t="shared" si="21"/>
        <v>-338195.25</v>
      </c>
      <c r="L120" s="160">
        <f t="shared" si="21"/>
        <v>-338195.25</v>
      </c>
      <c r="M120" s="160">
        <f t="shared" si="21"/>
        <v>-338195.25</v>
      </c>
      <c r="N120" s="160">
        <f t="shared" si="21"/>
        <v>-338195.25</v>
      </c>
      <c r="O120" s="160">
        <f t="shared" si="21"/>
        <v>-338195.25</v>
      </c>
      <c r="P120" s="160">
        <f t="shared" si="21"/>
        <v>-338195.25</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-194800.46400000001</v>
      </c>
      <c r="F121" s="143">
        <f t="shared" si="22"/>
        <v>-183253.27117210513</v>
      </c>
      <c r="G121" s="143">
        <f t="shared" si="22"/>
        <v>-171013.2467745365</v>
      </c>
      <c r="H121" s="143">
        <f t="shared" si="22"/>
        <v>-158038.82091311377</v>
      </c>
      <c r="I121" s="143">
        <f t="shared" si="22"/>
        <v>-144285.92950000567</v>
      </c>
      <c r="J121" s="143">
        <f t="shared" si="22"/>
        <v>-129707.86460211111</v>
      </c>
      <c r="K121" s="143">
        <f t="shared" si="22"/>
        <v>-114255.11581034286</v>
      </c>
      <c r="L121" s="143">
        <f t="shared" si="22"/>
        <v>-97875.202091068539</v>
      </c>
      <c r="M121" s="143">
        <f t="shared" si="22"/>
        <v>-80512.493548637736</v>
      </c>
      <c r="N121" s="143">
        <f t="shared" si="22"/>
        <v>-62108.022493661068</v>
      </c>
      <c r="O121" s="143">
        <f t="shared" si="22"/>
        <v>-42599.283175385826</v>
      </c>
      <c r="P121" s="143">
        <f t="shared" si="22"/>
        <v>-21920.019498014066</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-192453.21379824859</v>
      </c>
      <c r="F122" s="151">
        <f t="shared" si="23"/>
        <v>-204000.40662614349</v>
      </c>
      <c r="G122" s="151">
        <f t="shared" si="23"/>
        <v>-216240.43102371207</v>
      </c>
      <c r="H122" s="151">
        <f t="shared" si="23"/>
        <v>-229214.85688513482</v>
      </c>
      <c r="I122" s="151">
        <f t="shared" si="23"/>
        <v>-242967.74829824289</v>
      </c>
      <c r="J122" s="151">
        <f t="shared" si="23"/>
        <v>-257545.81319613749</v>
      </c>
      <c r="K122" s="151">
        <f t="shared" si="23"/>
        <v>-272998.56198790576</v>
      </c>
      <c r="L122" s="151">
        <f t="shared" si="23"/>
        <v>-289378.4757071801</v>
      </c>
      <c r="M122" s="151">
        <f t="shared" si="23"/>
        <v>-306741.18424961087</v>
      </c>
      <c r="N122" s="151">
        <f t="shared" si="23"/>
        <v>-325145.6553045875</v>
      </c>
      <c r="O122" s="151">
        <f t="shared" si="23"/>
        <v>-344654.39462286275</v>
      </c>
      <c r="P122" s="151">
        <f t="shared" si="23"/>
        <v>-365333.65830023453</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-387253.67779824859</v>
      </c>
      <c r="F123" s="154">
        <f t="shared" si="24"/>
        <v>-387253.67779824859</v>
      </c>
      <c r="G123" s="154">
        <f t="shared" si="24"/>
        <v>-387253.67779824859</v>
      </c>
      <c r="H123" s="154">
        <f t="shared" si="24"/>
        <v>-387253.67779824859</v>
      </c>
      <c r="I123" s="154">
        <f t="shared" si="24"/>
        <v>-387253.67779824859</v>
      </c>
      <c r="J123" s="154">
        <f t="shared" si="24"/>
        <v>-387253.67779824859</v>
      </c>
      <c r="K123" s="154">
        <f t="shared" si="24"/>
        <v>-387253.67779824859</v>
      </c>
      <c r="L123" s="154">
        <f t="shared" si="24"/>
        <v>-387253.67779824865</v>
      </c>
      <c r="M123" s="154">
        <f t="shared" si="24"/>
        <v>-387253.67779824859</v>
      </c>
      <c r="N123" s="154">
        <f t="shared" si="24"/>
        <v>-387253.67779824859</v>
      </c>
      <c r="O123" s="154">
        <f t="shared" si="24"/>
        <v>-387253.67779824859</v>
      </c>
      <c r="P123" s="154">
        <f t="shared" si="24"/>
        <v>-387253.67779824859</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-2349910.7935411767</v>
      </c>
      <c r="F125" s="160">
        <f t="shared" ref="F125:AR125" si="25">F118+F120+F121</f>
        <v>-2374701.9023041055</v>
      </c>
      <c r="G125" s="160">
        <f t="shared" si="25"/>
        <v>-2399526.9455291769</v>
      </c>
      <c r="H125" s="160">
        <f t="shared" si="25"/>
        <v>-2424358.8886428466</v>
      </c>
      <c r="I125" s="160">
        <f t="shared" si="25"/>
        <v>-2449168.4935843335</v>
      </c>
      <c r="J125" s="160">
        <f t="shared" si="25"/>
        <v>-2473924.1749681253</v>
      </c>
      <c r="K125" s="160">
        <f t="shared" si="25"/>
        <v>-2498591.847383678</v>
      </c>
      <c r="L125" s="160">
        <f t="shared" si="25"/>
        <v>-2523134.7632958693</v>
      </c>
      <c r="M125" s="160">
        <f t="shared" si="25"/>
        <v>-2547513.3409775347</v>
      </c>
      <c r="N125" s="160">
        <f t="shared" si="25"/>
        <v>-2571684.981871136</v>
      </c>
      <c r="O125" s="160">
        <f t="shared" si="25"/>
        <v>-2595603.8767404105</v>
      </c>
      <c r="P125" s="160">
        <f t="shared" si="25"/>
        <v>-2619220.7999343383</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587477.69838529418</v>
      </c>
      <c r="F126" s="143">
        <f t="shared" si="26"/>
        <v>593675.47557602637</v>
      </c>
      <c r="G126" s="143">
        <f t="shared" si="26"/>
        <v>599881.73638229421</v>
      </c>
      <c r="H126" s="143">
        <f t="shared" si="26"/>
        <v>606089.72216071165</v>
      </c>
      <c r="I126" s="143">
        <f t="shared" si="26"/>
        <v>612292.12339608336</v>
      </c>
      <c r="J126" s="143">
        <f t="shared" si="26"/>
        <v>618481.04374203132</v>
      </c>
      <c r="K126" s="143">
        <f t="shared" si="26"/>
        <v>624647.96184591949</v>
      </c>
      <c r="L126" s="143">
        <f t="shared" si="26"/>
        <v>630783.69082396734</v>
      </c>
      <c r="M126" s="143">
        <f t="shared" si="26"/>
        <v>636878.33524438366</v>
      </c>
      <c r="N126" s="143">
        <f t="shared" si="26"/>
        <v>642921.245467784</v>
      </c>
      <c r="O126" s="143">
        <f t="shared" si="26"/>
        <v>648900.96918510261</v>
      </c>
      <c r="P126" s="143">
        <f t="shared" si="26"/>
        <v>654805.19998358458</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-1616691.0589541313</v>
      </c>
      <c r="F128" s="160">
        <f t="shared" ref="F128:AR128" si="27">F118+F123+F126</f>
        <v>-1646831.5833542226</v>
      </c>
      <c r="G128" s="160">
        <f t="shared" si="27"/>
        <v>-1677690.3901705949</v>
      </c>
      <c r="H128" s="160">
        <f t="shared" si="27"/>
        <v>-1709288.7733672701</v>
      </c>
      <c r="I128" s="160">
        <f t="shared" si="27"/>
        <v>-1741648.8684864929</v>
      </c>
      <c r="J128" s="160">
        <f t="shared" si="27"/>
        <v>-1774793.6944222315</v>
      </c>
      <c r="K128" s="160">
        <f t="shared" si="27"/>
        <v>-1808747.1975256638</v>
      </c>
      <c r="L128" s="160">
        <f t="shared" si="27"/>
        <v>-1843534.2981790823</v>
      </c>
      <c r="M128" s="160">
        <f t="shared" si="27"/>
        <v>-1879180.9399827616</v>
      </c>
      <c r="N128" s="160">
        <f t="shared" si="27"/>
        <v>-1915714.14170794</v>
      </c>
      <c r="O128" s="160">
        <f t="shared" si="27"/>
        <v>-1953162.0521781705</v>
      </c>
      <c r="P128" s="160">
        <f t="shared" si="27"/>
        <v>-1991554.0082509881</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174522.6</v>
      </c>
      <c r="F129" s="143">
        <f t="shared" ref="F129:AR129" si="28">IF(F89&gt;$C$81,0,F104)</f>
        <v>174522.6</v>
      </c>
      <c r="G129" s="143">
        <f t="shared" si="28"/>
        <v>174522.6</v>
      </c>
      <c r="H129" s="143">
        <f t="shared" si="28"/>
        <v>174522.6</v>
      </c>
      <c r="I129" s="143">
        <f t="shared" si="28"/>
        <v>174522.6</v>
      </c>
      <c r="J129" s="143">
        <f t="shared" si="28"/>
        <v>174522.6</v>
      </c>
      <c r="K129" s="143">
        <f t="shared" si="28"/>
        <v>174522.6</v>
      </c>
      <c r="L129" s="143">
        <f t="shared" si="28"/>
        <v>174522.6</v>
      </c>
      <c r="M129" s="143">
        <f t="shared" si="28"/>
        <v>174522.6</v>
      </c>
      <c r="N129" s="143">
        <f t="shared" si="28"/>
        <v>174522.6</v>
      </c>
      <c r="O129" s="143">
        <f t="shared" si="28"/>
        <v>174522.6</v>
      </c>
      <c r="P129" s="143">
        <f t="shared" si="28"/>
        <v>174522.6</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-9447059.3164942004</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709515.39095416327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4058343</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3246674.4000000004</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811668.60000000009</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119</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24.056601855027186</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2162.1621621621621</v>
      </c>
      <c r="D10" s="93" t="s">
        <v>69</v>
      </c>
      <c r="E10" s="63"/>
      <c r="F10" s="63"/>
    </row>
    <row r="11" spans="1:26" x14ac:dyDescent="0.2">
      <c r="A11" s="66"/>
      <c r="B11" s="112" t="s">
        <v>7</v>
      </c>
      <c r="C11" s="94">
        <v>925</v>
      </c>
      <c r="D11" s="95" t="s">
        <v>70</v>
      </c>
      <c r="E11" s="63"/>
      <c r="F11" s="63"/>
    </row>
    <row r="12" spans="1:26" x14ac:dyDescent="0.2">
      <c r="A12" s="66"/>
      <c r="B12" s="112" t="s">
        <v>8</v>
      </c>
      <c r="C12" s="94">
        <v>800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0.37</v>
      </c>
      <c r="D20" s="93"/>
      <c r="E20" s="67"/>
      <c r="F20" s="63"/>
    </row>
    <row r="21" spans="1:6" ht="12.75" customHeight="1" x14ac:dyDescent="0.2">
      <c r="A21" s="66"/>
      <c r="B21" s="112" t="s">
        <v>16</v>
      </c>
      <c r="C21" s="96">
        <f>IF(C12&gt;0,C20-(C23*C11*C16*C20)/(C12*C15),)</f>
        <v>0.37</v>
      </c>
      <c r="D21" s="95"/>
      <c r="E21" s="67"/>
      <c r="F21" s="63"/>
    </row>
    <row r="22" spans="1:6" ht="12.75" customHeight="1" x14ac:dyDescent="0.2">
      <c r="A22" s="66"/>
      <c r="B22" s="112" t="s">
        <v>17</v>
      </c>
      <c r="C22" s="96">
        <f>IF(C10&gt;0,C11/C10,0)</f>
        <v>0.42781250000000004</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v>
      </c>
      <c r="D34" s="95" t="s">
        <v>82</v>
      </c>
      <c r="E34" s="67"/>
      <c r="F34" s="63"/>
    </row>
    <row r="35" spans="1:6" x14ac:dyDescent="0.2">
      <c r="A35" s="66"/>
      <c r="B35" s="220" t="s">
        <v>25</v>
      </c>
      <c r="C35" s="94">
        <v>158</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341.62162162162161</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3.4</v>
      </c>
      <c r="D47" s="95" t="s">
        <v>90</v>
      </c>
    </row>
    <row r="48" spans="1:6" x14ac:dyDescent="0.2">
      <c r="A48" s="66"/>
      <c r="B48" s="112" t="s">
        <v>34</v>
      </c>
      <c r="C48" s="101">
        <v>25</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8.5703766678097857</v>
      </c>
      <c r="D84" s="93" t="s">
        <v>66</v>
      </c>
      <c r="F84" s="69"/>
    </row>
    <row r="85" spans="1:44" x14ac:dyDescent="0.2">
      <c r="A85" s="66"/>
      <c r="B85" s="112" t="s">
        <v>3</v>
      </c>
      <c r="C85" s="109">
        <f>(D139-D131)/D132</f>
        <v>23.806601855027186</v>
      </c>
      <c r="D85" s="95" t="s">
        <v>67</v>
      </c>
      <c r="F85" s="66"/>
    </row>
    <row r="86" spans="1:44" x14ac:dyDescent="0.2">
      <c r="A86" s="66"/>
      <c r="B86" s="113" t="s">
        <v>4</v>
      </c>
      <c r="C86" s="109">
        <f>C85*100/1000*31.65</f>
        <v>75.347894871161031</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6399999.9999999991</v>
      </c>
      <c r="F93" s="147">
        <f t="shared" si="1"/>
        <v>6399999.9999999991</v>
      </c>
      <c r="G93" s="147">
        <f t="shared" si="1"/>
        <v>6399999.9999999991</v>
      </c>
      <c r="H93" s="147">
        <f t="shared" si="1"/>
        <v>6399999.9999999991</v>
      </c>
      <c r="I93" s="147">
        <f t="shared" si="1"/>
        <v>6399999.9999999991</v>
      </c>
      <c r="J93" s="147">
        <f t="shared" si="1"/>
        <v>6399999.9999999991</v>
      </c>
      <c r="K93" s="147">
        <f t="shared" si="1"/>
        <v>6399999.9999999991</v>
      </c>
      <c r="L93" s="147">
        <f t="shared" si="1"/>
        <v>6399999.9999999991</v>
      </c>
      <c r="M93" s="147">
        <f t="shared" si="1"/>
        <v>6399999.9999999991</v>
      </c>
      <c r="N93" s="147">
        <f t="shared" si="1"/>
        <v>6399999.9999999991</v>
      </c>
      <c r="O93" s="147">
        <f t="shared" si="1"/>
        <v>6399999.9999999991</v>
      </c>
      <c r="P93" s="147">
        <f t="shared" si="1"/>
        <v>6399999.9999999991</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13320</v>
      </c>
      <c r="F95" s="151">
        <f t="shared" si="2"/>
        <v>13320</v>
      </c>
      <c r="G95" s="151">
        <f t="shared" si="2"/>
        <v>13320</v>
      </c>
      <c r="H95" s="151">
        <f t="shared" si="2"/>
        <v>13320</v>
      </c>
      <c r="I95" s="151">
        <f t="shared" si="2"/>
        <v>13320</v>
      </c>
      <c r="J95" s="151">
        <f t="shared" si="2"/>
        <v>13320</v>
      </c>
      <c r="K95" s="151">
        <f t="shared" si="2"/>
        <v>13320</v>
      </c>
      <c r="L95" s="151">
        <f t="shared" si="2"/>
        <v>13320</v>
      </c>
      <c r="M95" s="151">
        <f t="shared" si="2"/>
        <v>13320</v>
      </c>
      <c r="N95" s="151">
        <f t="shared" si="2"/>
        <v>13320</v>
      </c>
      <c r="O95" s="151">
        <f t="shared" si="2"/>
        <v>13320</v>
      </c>
      <c r="P95" s="151">
        <f t="shared" si="2"/>
        <v>13320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23039.999999999996</v>
      </c>
      <c r="F101" s="154">
        <f t="shared" ref="F101:AR101" si="5">(F93-F94)/1000*3.6</f>
        <v>23039.999999999996</v>
      </c>
      <c r="G101" s="154">
        <f t="shared" si="5"/>
        <v>23039.999999999996</v>
      </c>
      <c r="H101" s="154">
        <f t="shared" si="5"/>
        <v>23039.999999999996</v>
      </c>
      <c r="I101" s="154">
        <f t="shared" si="5"/>
        <v>23039.999999999996</v>
      </c>
      <c r="J101" s="154">
        <f t="shared" si="5"/>
        <v>23039.999999999996</v>
      </c>
      <c r="K101" s="154">
        <f t="shared" si="5"/>
        <v>23039.999999999996</v>
      </c>
      <c r="L101" s="154">
        <f t="shared" si="5"/>
        <v>23039.999999999996</v>
      </c>
      <c r="M101" s="154">
        <f t="shared" si="5"/>
        <v>23039.999999999996</v>
      </c>
      <c r="N101" s="154">
        <f t="shared" si="5"/>
        <v>23039.999999999996</v>
      </c>
      <c r="O101" s="154">
        <f t="shared" si="5"/>
        <v>23039.999999999996</v>
      </c>
      <c r="P101" s="154">
        <f t="shared" si="5"/>
        <v>23039.999999999996</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13320</v>
      </c>
      <c r="F102" s="154">
        <f t="shared" ref="F102:AR102" si="6">F95-F96</f>
        <v>13320</v>
      </c>
      <c r="G102" s="154">
        <f t="shared" si="6"/>
        <v>13320</v>
      </c>
      <c r="H102" s="154">
        <f t="shared" si="6"/>
        <v>13320</v>
      </c>
      <c r="I102" s="154">
        <f t="shared" si="6"/>
        <v>13320</v>
      </c>
      <c r="J102" s="154">
        <f t="shared" si="6"/>
        <v>13320</v>
      </c>
      <c r="K102" s="154">
        <f t="shared" si="6"/>
        <v>13320</v>
      </c>
      <c r="L102" s="154">
        <f t="shared" si="6"/>
        <v>13320</v>
      </c>
      <c r="M102" s="154">
        <f t="shared" si="6"/>
        <v>13320</v>
      </c>
      <c r="N102" s="154">
        <f t="shared" si="6"/>
        <v>13320</v>
      </c>
      <c r="O102" s="154">
        <f t="shared" si="6"/>
        <v>13320</v>
      </c>
      <c r="P102" s="154">
        <f t="shared" si="6"/>
        <v>13320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36360</v>
      </c>
      <c r="F104" s="156">
        <f t="shared" ref="F104:AR104" si="8">SUM(F101:F103)</f>
        <v>36360</v>
      </c>
      <c r="G104" s="156">
        <f t="shared" si="8"/>
        <v>36360</v>
      </c>
      <c r="H104" s="156">
        <f t="shared" si="8"/>
        <v>36360</v>
      </c>
      <c r="I104" s="156">
        <f t="shared" si="8"/>
        <v>36360</v>
      </c>
      <c r="J104" s="156">
        <f t="shared" si="8"/>
        <v>36360</v>
      </c>
      <c r="K104" s="156">
        <f t="shared" si="8"/>
        <v>36360</v>
      </c>
      <c r="L104" s="156">
        <f t="shared" si="8"/>
        <v>36360</v>
      </c>
      <c r="M104" s="156">
        <f t="shared" si="8"/>
        <v>36360</v>
      </c>
      <c r="N104" s="156">
        <f t="shared" si="8"/>
        <v>36360</v>
      </c>
      <c r="O104" s="156">
        <f t="shared" si="8"/>
        <v>36360</v>
      </c>
      <c r="P104" s="156">
        <f t="shared" si="8"/>
        <v>36360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-341621.6216216216</v>
      </c>
      <c r="F106" s="174">
        <f t="shared" si="9"/>
        <v>-348454.05405405402</v>
      </c>
      <c r="G106" s="174">
        <f t="shared" si="9"/>
        <v>-355423.13513513509</v>
      </c>
      <c r="H106" s="174">
        <f t="shared" si="9"/>
        <v>-362531.59783783776</v>
      </c>
      <c r="I106" s="174">
        <f t="shared" si="9"/>
        <v>-369782.22979459458</v>
      </c>
      <c r="J106" s="174">
        <f t="shared" si="9"/>
        <v>-377177.87439048645</v>
      </c>
      <c r="K106" s="174">
        <f t="shared" si="9"/>
        <v>-384721.43187829619</v>
      </c>
      <c r="L106" s="174">
        <f t="shared" si="9"/>
        <v>-392415.86051586206</v>
      </c>
      <c r="M106" s="174">
        <f t="shared" si="9"/>
        <v>-400264.1777261793</v>
      </c>
      <c r="N106" s="174">
        <f t="shared" si="9"/>
        <v>-408269.4612807029</v>
      </c>
      <c r="O106" s="174">
        <f t="shared" si="9"/>
        <v>-416434.85050631699</v>
      </c>
      <c r="P106" s="174">
        <f t="shared" si="9"/>
        <v>-424763.54751644324</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-457869.63434022258</v>
      </c>
      <c r="F107" s="143">
        <f t="shared" si="10"/>
        <v>-467027.02702702704</v>
      </c>
      <c r="G107" s="143">
        <f t="shared" si="10"/>
        <v>-476367.56756756757</v>
      </c>
      <c r="H107" s="143">
        <f t="shared" si="10"/>
        <v>-485894.91891891888</v>
      </c>
      <c r="I107" s="143">
        <f t="shared" si="10"/>
        <v>-495612.8172972973</v>
      </c>
      <c r="J107" s="143">
        <f t="shared" si="10"/>
        <v>-505525.07364324323</v>
      </c>
      <c r="K107" s="143">
        <f t="shared" si="10"/>
        <v>-515635.57511610811</v>
      </c>
      <c r="L107" s="143">
        <f t="shared" si="10"/>
        <v>-525948.28661843017</v>
      </c>
      <c r="M107" s="143">
        <f t="shared" si="10"/>
        <v>-536467.25235079881</v>
      </c>
      <c r="N107" s="143">
        <f t="shared" si="10"/>
        <v>-547196.59739781485</v>
      </c>
      <c r="O107" s="143">
        <f t="shared" si="10"/>
        <v>-558140.52934577118</v>
      </c>
      <c r="P107" s="143">
        <f t="shared" si="10"/>
        <v>-569303.33993268642</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36360</v>
      </c>
      <c r="F112" s="154">
        <f t="shared" si="15"/>
        <v>36360</v>
      </c>
      <c r="G112" s="154">
        <f t="shared" si="15"/>
        <v>36360</v>
      </c>
      <c r="H112" s="154">
        <f t="shared" si="15"/>
        <v>36360</v>
      </c>
      <c r="I112" s="154">
        <f t="shared" si="15"/>
        <v>36360</v>
      </c>
      <c r="J112" s="154">
        <f t="shared" si="15"/>
        <v>36360</v>
      </c>
      <c r="K112" s="154">
        <f t="shared" si="15"/>
        <v>36360</v>
      </c>
      <c r="L112" s="154">
        <f t="shared" si="15"/>
        <v>36360</v>
      </c>
      <c r="M112" s="154">
        <f t="shared" si="15"/>
        <v>36360</v>
      </c>
      <c r="N112" s="154">
        <f t="shared" si="15"/>
        <v>36360</v>
      </c>
      <c r="O112" s="154">
        <f t="shared" si="15"/>
        <v>36360</v>
      </c>
      <c r="P112" s="154">
        <f t="shared" si="15"/>
        <v>36360</v>
      </c>
      <c r="Q112" s="154">
        <f t="shared" si="15"/>
        <v>36360</v>
      </c>
      <c r="R112" s="154">
        <f t="shared" si="15"/>
        <v>36360</v>
      </c>
      <c r="S112" s="154">
        <f t="shared" si="15"/>
        <v>36360</v>
      </c>
      <c r="T112" s="154">
        <f t="shared" si="15"/>
        <v>36360</v>
      </c>
      <c r="U112" s="154">
        <f t="shared" si="15"/>
        <v>36360</v>
      </c>
      <c r="V112" s="154">
        <f t="shared" si="15"/>
        <v>36360</v>
      </c>
      <c r="W112" s="154">
        <f t="shared" si="15"/>
        <v>36360</v>
      </c>
      <c r="X112" s="154">
        <f t="shared" si="15"/>
        <v>36360</v>
      </c>
      <c r="Y112" s="154">
        <f t="shared" si="15"/>
        <v>36360</v>
      </c>
      <c r="Z112" s="154">
        <f t="shared" si="15"/>
        <v>36360</v>
      </c>
      <c r="AA112" s="154">
        <f t="shared" si="15"/>
        <v>36360</v>
      </c>
      <c r="AB112" s="154">
        <f t="shared" si="15"/>
        <v>36360</v>
      </c>
      <c r="AC112" s="154">
        <f t="shared" si="15"/>
        <v>36360</v>
      </c>
      <c r="AD112" s="154">
        <f t="shared" si="15"/>
        <v>36360</v>
      </c>
      <c r="AE112" s="154">
        <f t="shared" si="15"/>
        <v>36360</v>
      </c>
      <c r="AF112" s="154">
        <f t="shared" si="15"/>
        <v>36360</v>
      </c>
      <c r="AG112" s="154">
        <f t="shared" si="15"/>
        <v>36360</v>
      </c>
      <c r="AH112" s="154">
        <f t="shared" si="15"/>
        <v>36360</v>
      </c>
      <c r="AI112" s="154">
        <f t="shared" si="15"/>
        <v>36360</v>
      </c>
      <c r="AJ112" s="154">
        <f t="shared" si="15"/>
        <v>36360</v>
      </c>
      <c r="AK112" s="154">
        <f t="shared" si="15"/>
        <v>36360</v>
      </c>
      <c r="AL112" s="154">
        <f t="shared" si="15"/>
        <v>36360</v>
      </c>
      <c r="AM112" s="154">
        <f t="shared" si="15"/>
        <v>36360</v>
      </c>
      <c r="AN112" s="154">
        <f t="shared" si="15"/>
        <v>36360</v>
      </c>
      <c r="AO112" s="154">
        <f t="shared" si="15"/>
        <v>36360</v>
      </c>
      <c r="AP112" s="154">
        <f t="shared" si="15"/>
        <v>36360</v>
      </c>
      <c r="AQ112" s="154">
        <f t="shared" si="15"/>
        <v>36360</v>
      </c>
      <c r="AR112" s="155">
        <f t="shared" si="15"/>
        <v>36360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-799491.25596184423</v>
      </c>
      <c r="F117" s="143">
        <f t="shared" ref="F117:AR117" si="19">SUM(F106:F107)</f>
        <v>-815481.08108108107</v>
      </c>
      <c r="G117" s="143">
        <f t="shared" si="19"/>
        <v>-831790.70270270272</v>
      </c>
      <c r="H117" s="143">
        <f t="shared" si="19"/>
        <v>-848426.5167567567</v>
      </c>
      <c r="I117" s="143">
        <f t="shared" si="19"/>
        <v>-865395.04709189187</v>
      </c>
      <c r="J117" s="143">
        <f t="shared" si="19"/>
        <v>-882702.94803372968</v>
      </c>
      <c r="K117" s="143">
        <f t="shared" si="19"/>
        <v>-900357.00699440436</v>
      </c>
      <c r="L117" s="143">
        <f t="shared" si="19"/>
        <v>-918364.14713429217</v>
      </c>
      <c r="M117" s="143">
        <f t="shared" si="19"/>
        <v>-936731.43007697817</v>
      </c>
      <c r="N117" s="143">
        <f t="shared" si="19"/>
        <v>-955466.05867851782</v>
      </c>
      <c r="O117" s="143">
        <f t="shared" si="19"/>
        <v>-974575.37985208817</v>
      </c>
      <c r="P117" s="143">
        <f t="shared" si="19"/>
        <v>-994066.88744912972</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-799491.25596184423</v>
      </c>
      <c r="F118" s="151">
        <f t="shared" ref="F118:AR118" si="20">SUM(F116:F117)</f>
        <v>-815481.08108108107</v>
      </c>
      <c r="G118" s="151">
        <f t="shared" si="20"/>
        <v>-831790.70270270272</v>
      </c>
      <c r="H118" s="151">
        <f t="shared" si="20"/>
        <v>-848426.5167567567</v>
      </c>
      <c r="I118" s="151">
        <f t="shared" si="20"/>
        <v>-865395.04709189187</v>
      </c>
      <c r="J118" s="151">
        <f t="shared" si="20"/>
        <v>-882702.94803372968</v>
      </c>
      <c r="K118" s="151">
        <f t="shared" si="20"/>
        <v>-900357.00699440436</v>
      </c>
      <c r="L118" s="151">
        <f t="shared" si="20"/>
        <v>-918364.14713429217</v>
      </c>
      <c r="M118" s="151">
        <f t="shared" si="20"/>
        <v>-936731.43007697817</v>
      </c>
      <c r="N118" s="151">
        <f t="shared" si="20"/>
        <v>-955466.05867851782</v>
      </c>
      <c r="O118" s="151">
        <f t="shared" si="20"/>
        <v>-974575.37985208817</v>
      </c>
      <c r="P118" s="151">
        <f t="shared" si="20"/>
        <v>-994066.88744912972</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0</v>
      </c>
      <c r="F120" s="160">
        <f t="shared" si="21"/>
        <v>0</v>
      </c>
      <c r="G120" s="160">
        <f t="shared" si="21"/>
        <v>0</v>
      </c>
      <c r="H120" s="160">
        <f t="shared" si="21"/>
        <v>0</v>
      </c>
      <c r="I120" s="160">
        <f t="shared" si="21"/>
        <v>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0</v>
      </c>
      <c r="F121" s="143">
        <f t="shared" si="22"/>
        <v>0</v>
      </c>
      <c r="G121" s="143">
        <f t="shared" si="22"/>
        <v>0</v>
      </c>
      <c r="H121" s="143">
        <f t="shared" si="22"/>
        <v>0</v>
      </c>
      <c r="I121" s="143">
        <f t="shared" si="22"/>
        <v>0</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0</v>
      </c>
      <c r="F122" s="151">
        <f t="shared" si="23"/>
        <v>0</v>
      </c>
      <c r="G122" s="151">
        <f t="shared" si="23"/>
        <v>0</v>
      </c>
      <c r="H122" s="151">
        <f t="shared" si="23"/>
        <v>0</v>
      </c>
      <c r="I122" s="151">
        <f t="shared" si="23"/>
        <v>0</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0</v>
      </c>
      <c r="F123" s="154">
        <f t="shared" si="24"/>
        <v>0</v>
      </c>
      <c r="G123" s="154">
        <f t="shared" si="24"/>
        <v>0</v>
      </c>
      <c r="H123" s="154">
        <f t="shared" si="24"/>
        <v>0</v>
      </c>
      <c r="I123" s="154">
        <f t="shared" si="24"/>
        <v>0</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-799491.25596184423</v>
      </c>
      <c r="F125" s="160">
        <f t="shared" ref="F125:AR125" si="25">F118+F120+F121</f>
        <v>-815481.08108108107</v>
      </c>
      <c r="G125" s="160">
        <f t="shared" si="25"/>
        <v>-831790.70270270272</v>
      </c>
      <c r="H125" s="160">
        <f t="shared" si="25"/>
        <v>-848426.5167567567</v>
      </c>
      <c r="I125" s="160">
        <f t="shared" si="25"/>
        <v>-865395.04709189187</v>
      </c>
      <c r="J125" s="160">
        <f t="shared" si="25"/>
        <v>-882702.94803372968</v>
      </c>
      <c r="K125" s="160">
        <f t="shared" si="25"/>
        <v>-900357.00699440436</v>
      </c>
      <c r="L125" s="160">
        <f t="shared" si="25"/>
        <v>-918364.14713429217</v>
      </c>
      <c r="M125" s="160">
        <f t="shared" si="25"/>
        <v>-936731.43007697817</v>
      </c>
      <c r="N125" s="160">
        <f t="shared" si="25"/>
        <v>-955466.05867851782</v>
      </c>
      <c r="O125" s="160">
        <f t="shared" si="25"/>
        <v>-974575.37985208817</v>
      </c>
      <c r="P125" s="160">
        <f t="shared" si="25"/>
        <v>-994066.88744912972</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199872.81399046106</v>
      </c>
      <c r="F126" s="143">
        <f t="shared" si="26"/>
        <v>203870.27027027027</v>
      </c>
      <c r="G126" s="143">
        <f t="shared" si="26"/>
        <v>207947.67567567568</v>
      </c>
      <c r="H126" s="143">
        <f t="shared" si="26"/>
        <v>212106.62918918917</v>
      </c>
      <c r="I126" s="143">
        <f t="shared" si="26"/>
        <v>216348.76177297297</v>
      </c>
      <c r="J126" s="143">
        <f t="shared" si="26"/>
        <v>220675.73700843242</v>
      </c>
      <c r="K126" s="143">
        <f t="shared" si="26"/>
        <v>225089.25174860109</v>
      </c>
      <c r="L126" s="143">
        <f t="shared" si="26"/>
        <v>229591.03678357304</v>
      </c>
      <c r="M126" s="143">
        <f t="shared" si="26"/>
        <v>234182.85751924454</v>
      </c>
      <c r="N126" s="143">
        <f t="shared" si="26"/>
        <v>238866.51466962945</v>
      </c>
      <c r="O126" s="143">
        <f t="shared" si="26"/>
        <v>243643.84496302204</v>
      </c>
      <c r="P126" s="143">
        <f t="shared" si="26"/>
        <v>248516.72186228243</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-599618.44197138317</v>
      </c>
      <c r="F128" s="160">
        <f t="shared" ref="F128:AR128" si="27">F118+F123+F126</f>
        <v>-611610.81081081077</v>
      </c>
      <c r="G128" s="160">
        <f t="shared" si="27"/>
        <v>-623843.02702702698</v>
      </c>
      <c r="H128" s="160">
        <f t="shared" si="27"/>
        <v>-636319.88756756752</v>
      </c>
      <c r="I128" s="160">
        <f t="shared" si="27"/>
        <v>-649046.28531891888</v>
      </c>
      <c r="J128" s="160">
        <f t="shared" si="27"/>
        <v>-662027.21102529729</v>
      </c>
      <c r="K128" s="160">
        <f t="shared" si="27"/>
        <v>-675267.75524580327</v>
      </c>
      <c r="L128" s="160">
        <f t="shared" si="27"/>
        <v>-688773.11035071919</v>
      </c>
      <c r="M128" s="160">
        <f t="shared" si="27"/>
        <v>-702548.57255773363</v>
      </c>
      <c r="N128" s="160">
        <f t="shared" si="27"/>
        <v>-716599.5440088883</v>
      </c>
      <c r="O128" s="160">
        <f t="shared" si="27"/>
        <v>-730931.53488906613</v>
      </c>
      <c r="P128" s="160">
        <f t="shared" si="27"/>
        <v>-745550.16558684735</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36360</v>
      </c>
      <c r="F129" s="143">
        <f t="shared" ref="F129:AR129" si="28">IF(F89&gt;$C$81,0,F104)</f>
        <v>36360</v>
      </c>
      <c r="G129" s="143">
        <f t="shared" si="28"/>
        <v>36360</v>
      </c>
      <c r="H129" s="143">
        <f t="shared" si="28"/>
        <v>36360</v>
      </c>
      <c r="I129" s="143">
        <f t="shared" si="28"/>
        <v>36360</v>
      </c>
      <c r="J129" s="143">
        <f t="shared" si="28"/>
        <v>36360</v>
      </c>
      <c r="K129" s="143">
        <f t="shared" si="28"/>
        <v>36360</v>
      </c>
      <c r="L129" s="143">
        <f t="shared" si="28"/>
        <v>36360</v>
      </c>
      <c r="M129" s="143">
        <f t="shared" si="28"/>
        <v>36360</v>
      </c>
      <c r="N129" s="143">
        <f t="shared" si="28"/>
        <v>36360</v>
      </c>
      <c r="O129" s="143">
        <f t="shared" si="28"/>
        <v>36360</v>
      </c>
      <c r="P129" s="143">
        <f t="shared" si="28"/>
        <v>36360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-3519098.5543456003</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147820.28009606421</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120</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26.316973925740434</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8108.1081081081084</v>
      </c>
      <c r="D10" s="93" t="s">
        <v>69</v>
      </c>
      <c r="E10" s="63"/>
      <c r="F10" s="63"/>
    </row>
    <row r="11" spans="1:26" x14ac:dyDescent="0.2">
      <c r="A11" s="66"/>
      <c r="B11" s="112" t="s">
        <v>7</v>
      </c>
      <c r="C11" s="94">
        <v>3900</v>
      </c>
      <c r="D11" s="95" t="s">
        <v>70</v>
      </c>
      <c r="E11" s="63"/>
      <c r="F11" s="63"/>
    </row>
    <row r="12" spans="1:26" x14ac:dyDescent="0.2">
      <c r="A12" s="66"/>
      <c r="B12" s="112" t="s">
        <v>8</v>
      </c>
      <c r="C12" s="94">
        <v>3000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0.37</v>
      </c>
      <c r="D20" s="93"/>
      <c r="E20" s="67"/>
      <c r="F20" s="63"/>
    </row>
    <row r="21" spans="1:6" ht="12.75" customHeight="1" x14ac:dyDescent="0.2">
      <c r="A21" s="66"/>
      <c r="B21" s="112" t="s">
        <v>16</v>
      </c>
      <c r="C21" s="96">
        <f>IF(C12&gt;0,C20-(C23*C11*C16*C20)/(C12*C15),)</f>
        <v>0.37</v>
      </c>
      <c r="D21" s="95"/>
      <c r="E21" s="67"/>
      <c r="F21" s="63"/>
    </row>
    <row r="22" spans="1:6" ht="12.75" customHeight="1" x14ac:dyDescent="0.2">
      <c r="A22" s="66"/>
      <c r="B22" s="112" t="s">
        <v>17</v>
      </c>
      <c r="C22" s="96">
        <f>IF(C10&gt;0,C11/C10,0)</f>
        <v>0.48099999999999998</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1055</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8.5540540540540526</v>
      </c>
      <c r="D34" s="95" t="s">
        <v>82</v>
      </c>
      <c r="E34" s="67"/>
      <c r="F34" s="63"/>
    </row>
    <row r="35" spans="1:6" x14ac:dyDescent="0.2">
      <c r="A35" s="66"/>
      <c r="B35" s="220" t="s">
        <v>25</v>
      </c>
      <c r="C35" s="94">
        <v>78</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632.43243243243239</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3.4</v>
      </c>
      <c r="D47" s="95" t="s">
        <v>90</v>
      </c>
    </row>
    <row r="48" spans="1:6" x14ac:dyDescent="0.2">
      <c r="A48" s="66"/>
      <c r="B48" s="112" t="s">
        <v>34</v>
      </c>
      <c r="C48" s="101">
        <v>25</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0.42</v>
      </c>
      <c r="D66" s="95"/>
    </row>
    <row r="67" spans="1:6" x14ac:dyDescent="0.2">
      <c r="A67" s="66"/>
      <c r="B67" s="126" t="s">
        <v>51</v>
      </c>
      <c r="C67" s="202">
        <f>IF(C65=0,C66,MIN(C66,C65/C31))</f>
        <v>0.42</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9.3841106132665573</v>
      </c>
      <c r="D84" s="93" t="s">
        <v>66</v>
      </c>
      <c r="F84" s="69"/>
    </row>
    <row r="85" spans="1:44" x14ac:dyDescent="0.2">
      <c r="A85" s="66"/>
      <c r="B85" s="112" t="s">
        <v>3</v>
      </c>
      <c r="C85" s="109">
        <f>(D139-D131)/D132</f>
        <v>26.066973925740434</v>
      </c>
      <c r="D85" s="95" t="s">
        <v>67</v>
      </c>
      <c r="F85" s="66"/>
    </row>
    <row r="86" spans="1:44" x14ac:dyDescent="0.2">
      <c r="A86" s="66"/>
      <c r="B86" s="113" t="s">
        <v>4</v>
      </c>
      <c r="C86" s="109">
        <f>C85*100/1000*31.65</f>
        <v>82.501972474968468</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-8554054.0540540535</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24000000</v>
      </c>
      <c r="F93" s="147">
        <f t="shared" si="1"/>
        <v>24000000</v>
      </c>
      <c r="G93" s="147">
        <f t="shared" si="1"/>
        <v>24000000</v>
      </c>
      <c r="H93" s="147">
        <f t="shared" si="1"/>
        <v>24000000</v>
      </c>
      <c r="I93" s="147">
        <f t="shared" si="1"/>
        <v>24000000</v>
      </c>
      <c r="J93" s="147">
        <f t="shared" si="1"/>
        <v>24000000</v>
      </c>
      <c r="K93" s="147">
        <f t="shared" si="1"/>
        <v>24000000</v>
      </c>
      <c r="L93" s="147">
        <f t="shared" si="1"/>
        <v>24000000</v>
      </c>
      <c r="M93" s="147">
        <f t="shared" si="1"/>
        <v>24000000</v>
      </c>
      <c r="N93" s="147">
        <f t="shared" si="1"/>
        <v>24000000</v>
      </c>
      <c r="O93" s="147">
        <f t="shared" si="1"/>
        <v>24000000</v>
      </c>
      <c r="P93" s="147">
        <f t="shared" si="1"/>
        <v>24000000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56159.999999999993</v>
      </c>
      <c r="F95" s="151">
        <f t="shared" si="2"/>
        <v>56159.999999999993</v>
      </c>
      <c r="G95" s="151">
        <f t="shared" si="2"/>
        <v>56159.999999999993</v>
      </c>
      <c r="H95" s="151">
        <f t="shared" si="2"/>
        <v>56159.999999999993</v>
      </c>
      <c r="I95" s="151">
        <f t="shared" si="2"/>
        <v>56159.999999999993</v>
      </c>
      <c r="J95" s="151">
        <f t="shared" si="2"/>
        <v>56159.999999999993</v>
      </c>
      <c r="K95" s="151">
        <f t="shared" si="2"/>
        <v>56159.999999999993</v>
      </c>
      <c r="L95" s="151">
        <f t="shared" si="2"/>
        <v>56159.999999999993</v>
      </c>
      <c r="M95" s="151">
        <f t="shared" si="2"/>
        <v>56159.999999999993</v>
      </c>
      <c r="N95" s="151">
        <f t="shared" si="2"/>
        <v>56159.999999999993</v>
      </c>
      <c r="O95" s="151">
        <f t="shared" si="2"/>
        <v>56159.999999999993</v>
      </c>
      <c r="P95" s="151">
        <f t="shared" si="2"/>
        <v>56159.999999999993</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86400</v>
      </c>
      <c r="F101" s="154">
        <f t="shared" ref="F101:AR101" si="5">(F93-F94)/1000*3.6</f>
        <v>86400</v>
      </c>
      <c r="G101" s="154">
        <f t="shared" si="5"/>
        <v>86400</v>
      </c>
      <c r="H101" s="154">
        <f t="shared" si="5"/>
        <v>86400</v>
      </c>
      <c r="I101" s="154">
        <f t="shared" si="5"/>
        <v>86400</v>
      </c>
      <c r="J101" s="154">
        <f t="shared" si="5"/>
        <v>86400</v>
      </c>
      <c r="K101" s="154">
        <f t="shared" si="5"/>
        <v>86400</v>
      </c>
      <c r="L101" s="154">
        <f t="shared" si="5"/>
        <v>86400</v>
      </c>
      <c r="M101" s="154">
        <f t="shared" si="5"/>
        <v>86400</v>
      </c>
      <c r="N101" s="154">
        <f t="shared" si="5"/>
        <v>86400</v>
      </c>
      <c r="O101" s="154">
        <f t="shared" si="5"/>
        <v>86400</v>
      </c>
      <c r="P101" s="154">
        <f t="shared" si="5"/>
        <v>86400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56159.999999999993</v>
      </c>
      <c r="F102" s="154">
        <f t="shared" ref="F102:AR102" si="6">F95-F96</f>
        <v>56159.999999999993</v>
      </c>
      <c r="G102" s="154">
        <f t="shared" si="6"/>
        <v>56159.999999999993</v>
      </c>
      <c r="H102" s="154">
        <f t="shared" si="6"/>
        <v>56159.999999999993</v>
      </c>
      <c r="I102" s="154">
        <f t="shared" si="6"/>
        <v>56159.999999999993</v>
      </c>
      <c r="J102" s="154">
        <f t="shared" si="6"/>
        <v>56159.999999999993</v>
      </c>
      <c r="K102" s="154">
        <f t="shared" si="6"/>
        <v>56159.999999999993</v>
      </c>
      <c r="L102" s="154">
        <f t="shared" si="6"/>
        <v>56159.999999999993</v>
      </c>
      <c r="M102" s="154">
        <f t="shared" si="6"/>
        <v>56159.999999999993</v>
      </c>
      <c r="N102" s="154">
        <f t="shared" si="6"/>
        <v>56159.999999999993</v>
      </c>
      <c r="O102" s="154">
        <f t="shared" si="6"/>
        <v>56159.999999999993</v>
      </c>
      <c r="P102" s="154">
        <f t="shared" si="6"/>
        <v>56159.999999999993</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142560</v>
      </c>
      <c r="F104" s="156">
        <f t="shared" ref="F104:AR104" si="8">SUM(F101:F103)</f>
        <v>142560</v>
      </c>
      <c r="G104" s="156">
        <f t="shared" si="8"/>
        <v>142560</v>
      </c>
      <c r="H104" s="156">
        <f t="shared" si="8"/>
        <v>142560</v>
      </c>
      <c r="I104" s="156">
        <f t="shared" si="8"/>
        <v>142560</v>
      </c>
      <c r="J104" s="156">
        <f t="shared" si="8"/>
        <v>142560</v>
      </c>
      <c r="K104" s="156">
        <f t="shared" si="8"/>
        <v>142560</v>
      </c>
      <c r="L104" s="156">
        <f t="shared" si="8"/>
        <v>142560</v>
      </c>
      <c r="M104" s="156">
        <f t="shared" si="8"/>
        <v>142560</v>
      </c>
      <c r="N104" s="156">
        <f t="shared" si="8"/>
        <v>142560</v>
      </c>
      <c r="O104" s="156">
        <f t="shared" si="8"/>
        <v>142560</v>
      </c>
      <c r="P104" s="156">
        <f t="shared" si="8"/>
        <v>142560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-632432.43243243243</v>
      </c>
      <c r="F106" s="174">
        <f t="shared" si="9"/>
        <v>-645081.08108108107</v>
      </c>
      <c r="G106" s="174">
        <f t="shared" si="9"/>
        <v>-657982.70270270272</v>
      </c>
      <c r="H106" s="174">
        <f t="shared" si="9"/>
        <v>-671142.35675675666</v>
      </c>
      <c r="I106" s="174">
        <f t="shared" si="9"/>
        <v>-684565.20389189187</v>
      </c>
      <c r="J106" s="174">
        <f t="shared" si="9"/>
        <v>-698256.50796972972</v>
      </c>
      <c r="K106" s="174">
        <f t="shared" si="9"/>
        <v>-712221.63812912442</v>
      </c>
      <c r="L106" s="174">
        <f t="shared" si="9"/>
        <v>-726466.07089170674</v>
      </c>
      <c r="M106" s="174">
        <f t="shared" si="9"/>
        <v>-740995.39230954088</v>
      </c>
      <c r="N106" s="174">
        <f t="shared" si="9"/>
        <v>-755815.30015573173</v>
      </c>
      <c r="O106" s="174">
        <f t="shared" si="9"/>
        <v>-770931.60615884641</v>
      </c>
      <c r="P106" s="174">
        <f t="shared" si="9"/>
        <v>-786350.23828202311</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-1717011.1287758348</v>
      </c>
      <c r="F107" s="143">
        <f t="shared" si="10"/>
        <v>-1751351.3513513515</v>
      </c>
      <c r="G107" s="143">
        <f t="shared" si="10"/>
        <v>-1786378.3783783785</v>
      </c>
      <c r="H107" s="143">
        <f t="shared" si="10"/>
        <v>-1822105.945945946</v>
      </c>
      <c r="I107" s="143">
        <f t="shared" si="10"/>
        <v>-1858548.064864865</v>
      </c>
      <c r="J107" s="143">
        <f t="shared" si="10"/>
        <v>-1895719.0261621624</v>
      </c>
      <c r="K107" s="143">
        <f t="shared" si="10"/>
        <v>-1933633.4066854056</v>
      </c>
      <c r="L107" s="143">
        <f t="shared" si="10"/>
        <v>-1972306.0748191134</v>
      </c>
      <c r="M107" s="143">
        <f t="shared" si="10"/>
        <v>-2011752.1963154958</v>
      </c>
      <c r="N107" s="143">
        <f t="shared" si="10"/>
        <v>-2051987.2402418058</v>
      </c>
      <c r="O107" s="143">
        <f t="shared" si="10"/>
        <v>-2093026.9850466419</v>
      </c>
      <c r="P107" s="143">
        <f t="shared" si="10"/>
        <v>-2134887.5247475742</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142560</v>
      </c>
      <c r="F112" s="154">
        <f t="shared" si="15"/>
        <v>142560</v>
      </c>
      <c r="G112" s="154">
        <f t="shared" si="15"/>
        <v>142560</v>
      </c>
      <c r="H112" s="154">
        <f t="shared" si="15"/>
        <v>142560</v>
      </c>
      <c r="I112" s="154">
        <f t="shared" si="15"/>
        <v>142560</v>
      </c>
      <c r="J112" s="154">
        <f t="shared" si="15"/>
        <v>142560</v>
      </c>
      <c r="K112" s="154">
        <f t="shared" si="15"/>
        <v>142560</v>
      </c>
      <c r="L112" s="154">
        <f t="shared" si="15"/>
        <v>142560</v>
      </c>
      <c r="M112" s="154">
        <f t="shared" si="15"/>
        <v>142560</v>
      </c>
      <c r="N112" s="154">
        <f t="shared" si="15"/>
        <v>142560</v>
      </c>
      <c r="O112" s="154">
        <f t="shared" si="15"/>
        <v>142560</v>
      </c>
      <c r="P112" s="154">
        <f t="shared" si="15"/>
        <v>142560</v>
      </c>
      <c r="Q112" s="154">
        <f t="shared" si="15"/>
        <v>142560</v>
      </c>
      <c r="R112" s="154">
        <f t="shared" si="15"/>
        <v>142560</v>
      </c>
      <c r="S112" s="154">
        <f t="shared" si="15"/>
        <v>142560</v>
      </c>
      <c r="T112" s="154">
        <f t="shared" si="15"/>
        <v>142560</v>
      </c>
      <c r="U112" s="154">
        <f t="shared" si="15"/>
        <v>142560</v>
      </c>
      <c r="V112" s="154">
        <f t="shared" si="15"/>
        <v>142560</v>
      </c>
      <c r="W112" s="154">
        <f t="shared" si="15"/>
        <v>142560</v>
      </c>
      <c r="X112" s="154">
        <f t="shared" si="15"/>
        <v>142560</v>
      </c>
      <c r="Y112" s="154">
        <f t="shared" si="15"/>
        <v>142560</v>
      </c>
      <c r="Z112" s="154">
        <f t="shared" si="15"/>
        <v>142560</v>
      </c>
      <c r="AA112" s="154">
        <f t="shared" si="15"/>
        <v>142560</v>
      </c>
      <c r="AB112" s="154">
        <f t="shared" si="15"/>
        <v>142560</v>
      </c>
      <c r="AC112" s="154">
        <f t="shared" si="15"/>
        <v>142560</v>
      </c>
      <c r="AD112" s="154">
        <f t="shared" si="15"/>
        <v>142560</v>
      </c>
      <c r="AE112" s="154">
        <f t="shared" si="15"/>
        <v>142560</v>
      </c>
      <c r="AF112" s="154">
        <f t="shared" si="15"/>
        <v>142560</v>
      </c>
      <c r="AG112" s="154">
        <f t="shared" si="15"/>
        <v>142560</v>
      </c>
      <c r="AH112" s="154">
        <f t="shared" si="15"/>
        <v>142560</v>
      </c>
      <c r="AI112" s="154">
        <f t="shared" si="15"/>
        <v>142560</v>
      </c>
      <c r="AJ112" s="154">
        <f t="shared" si="15"/>
        <v>142560</v>
      </c>
      <c r="AK112" s="154">
        <f t="shared" si="15"/>
        <v>142560</v>
      </c>
      <c r="AL112" s="154">
        <f t="shared" si="15"/>
        <v>142560</v>
      </c>
      <c r="AM112" s="154">
        <f t="shared" si="15"/>
        <v>142560</v>
      </c>
      <c r="AN112" s="154">
        <f t="shared" si="15"/>
        <v>142560</v>
      </c>
      <c r="AO112" s="154">
        <f t="shared" si="15"/>
        <v>142560</v>
      </c>
      <c r="AP112" s="154">
        <f t="shared" si="15"/>
        <v>142560</v>
      </c>
      <c r="AQ112" s="154">
        <f t="shared" si="15"/>
        <v>142560</v>
      </c>
      <c r="AR112" s="155">
        <f t="shared" si="15"/>
        <v>142560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-2349443.5612082672</v>
      </c>
      <c r="F117" s="143">
        <f t="shared" ref="F117:AR117" si="19">SUM(F106:F107)</f>
        <v>-2396432.4324324327</v>
      </c>
      <c r="G117" s="143">
        <f t="shared" si="19"/>
        <v>-2444361.0810810812</v>
      </c>
      <c r="H117" s="143">
        <f t="shared" si="19"/>
        <v>-2493248.3027027026</v>
      </c>
      <c r="I117" s="143">
        <f t="shared" si="19"/>
        <v>-2543113.268756757</v>
      </c>
      <c r="J117" s="143">
        <f t="shared" si="19"/>
        <v>-2593975.534131892</v>
      </c>
      <c r="K117" s="143">
        <f t="shared" si="19"/>
        <v>-2645855.0448145298</v>
      </c>
      <c r="L117" s="143">
        <f t="shared" si="19"/>
        <v>-2698772.1457108203</v>
      </c>
      <c r="M117" s="143">
        <f t="shared" si="19"/>
        <v>-2752747.5886250366</v>
      </c>
      <c r="N117" s="143">
        <f t="shared" si="19"/>
        <v>-2807802.5403975374</v>
      </c>
      <c r="O117" s="143">
        <f t="shared" si="19"/>
        <v>-2863958.5912054884</v>
      </c>
      <c r="P117" s="143">
        <f t="shared" si="19"/>
        <v>-2921237.7630295972</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-2349443.5612082672</v>
      </c>
      <c r="F118" s="151">
        <f t="shared" ref="F118:AR118" si="20">SUM(F116:F117)</f>
        <v>-2396432.4324324327</v>
      </c>
      <c r="G118" s="151">
        <f t="shared" si="20"/>
        <v>-2444361.0810810812</v>
      </c>
      <c r="H118" s="151">
        <f t="shared" si="20"/>
        <v>-2493248.3027027026</v>
      </c>
      <c r="I118" s="151">
        <f t="shared" si="20"/>
        <v>-2543113.268756757</v>
      </c>
      <c r="J118" s="151">
        <f t="shared" si="20"/>
        <v>-2593975.534131892</v>
      </c>
      <c r="K118" s="151">
        <f t="shared" si="20"/>
        <v>-2645855.0448145298</v>
      </c>
      <c r="L118" s="151">
        <f t="shared" si="20"/>
        <v>-2698772.1457108203</v>
      </c>
      <c r="M118" s="151">
        <f t="shared" si="20"/>
        <v>-2752747.5886250366</v>
      </c>
      <c r="N118" s="151">
        <f t="shared" si="20"/>
        <v>-2807802.5403975374</v>
      </c>
      <c r="O118" s="151">
        <f t="shared" si="20"/>
        <v>-2863958.5912054884</v>
      </c>
      <c r="P118" s="151">
        <f t="shared" si="20"/>
        <v>-2921237.7630295972</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-712837.83783783775</v>
      </c>
      <c r="F120" s="160">
        <f t="shared" si="21"/>
        <v>-712837.83783783775</v>
      </c>
      <c r="G120" s="160">
        <f t="shared" si="21"/>
        <v>-712837.83783783775</v>
      </c>
      <c r="H120" s="160">
        <f t="shared" si="21"/>
        <v>-712837.83783783775</v>
      </c>
      <c r="I120" s="160">
        <f t="shared" si="21"/>
        <v>-712837.83783783775</v>
      </c>
      <c r="J120" s="160">
        <f t="shared" si="21"/>
        <v>-712837.83783783775</v>
      </c>
      <c r="K120" s="160">
        <f t="shared" si="21"/>
        <v>-712837.83783783775</v>
      </c>
      <c r="L120" s="160">
        <f t="shared" si="21"/>
        <v>-712837.83783783775</v>
      </c>
      <c r="M120" s="160">
        <f t="shared" si="21"/>
        <v>-712837.83783783775</v>
      </c>
      <c r="N120" s="160">
        <f t="shared" si="21"/>
        <v>-712837.83783783775</v>
      </c>
      <c r="O120" s="160">
        <f t="shared" si="21"/>
        <v>-712837.83783783775</v>
      </c>
      <c r="P120" s="160">
        <f t="shared" si="21"/>
        <v>-712837.83783783775</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-410594.59459459462</v>
      </c>
      <c r="F121" s="143">
        <f t="shared" si="22"/>
        <v>-386255.7667472692</v>
      </c>
      <c r="G121" s="143">
        <f t="shared" si="22"/>
        <v>-360456.60922910413</v>
      </c>
      <c r="H121" s="143">
        <f t="shared" si="22"/>
        <v>-333109.50225984934</v>
      </c>
      <c r="I121" s="143">
        <f t="shared" si="22"/>
        <v>-304121.56887243903</v>
      </c>
      <c r="J121" s="143">
        <f t="shared" si="22"/>
        <v>-273394.35948178428</v>
      </c>
      <c r="K121" s="143">
        <f t="shared" si="22"/>
        <v>-240823.51752769019</v>
      </c>
      <c r="L121" s="143">
        <f t="shared" si="22"/>
        <v>-206298.4250563505</v>
      </c>
      <c r="M121" s="143">
        <f t="shared" si="22"/>
        <v>-169701.82703673039</v>
      </c>
      <c r="N121" s="143">
        <f t="shared" si="22"/>
        <v>-130909.43313593304</v>
      </c>
      <c r="O121" s="143">
        <f t="shared" si="22"/>
        <v>-89789.495601087896</v>
      </c>
      <c r="P121" s="143">
        <f t="shared" si="22"/>
        <v>-46202.36181415202</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-405647.13078875787</v>
      </c>
      <c r="F122" s="151">
        <f t="shared" si="23"/>
        <v>-429985.95863608329</v>
      </c>
      <c r="G122" s="151">
        <f t="shared" si="23"/>
        <v>-455785.11615424824</v>
      </c>
      <c r="H122" s="151">
        <f t="shared" si="23"/>
        <v>-483132.22312350315</v>
      </c>
      <c r="I122" s="151">
        <f t="shared" si="23"/>
        <v>-512120.15651091334</v>
      </c>
      <c r="J122" s="151">
        <f t="shared" si="23"/>
        <v>-542847.36590156809</v>
      </c>
      <c r="K122" s="151">
        <f t="shared" si="23"/>
        <v>-575418.20785566221</v>
      </c>
      <c r="L122" s="151">
        <f t="shared" si="23"/>
        <v>-609943.30032700195</v>
      </c>
      <c r="M122" s="151">
        <f t="shared" si="23"/>
        <v>-646539.89834662213</v>
      </c>
      <c r="N122" s="151">
        <f t="shared" si="23"/>
        <v>-685332.29224741936</v>
      </c>
      <c r="O122" s="151">
        <f t="shared" si="23"/>
        <v>-726452.22978226456</v>
      </c>
      <c r="P122" s="151">
        <f t="shared" si="23"/>
        <v>-770039.3635692005</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-816241.72538335249</v>
      </c>
      <c r="F123" s="154">
        <f t="shared" si="24"/>
        <v>-816241.72538335249</v>
      </c>
      <c r="G123" s="154">
        <f t="shared" si="24"/>
        <v>-816241.72538335237</v>
      </c>
      <c r="H123" s="154">
        <f t="shared" si="24"/>
        <v>-816241.72538335249</v>
      </c>
      <c r="I123" s="154">
        <f t="shared" si="24"/>
        <v>-816241.72538335237</v>
      </c>
      <c r="J123" s="154">
        <f t="shared" si="24"/>
        <v>-816241.72538335237</v>
      </c>
      <c r="K123" s="154">
        <f t="shared" si="24"/>
        <v>-816241.72538335237</v>
      </c>
      <c r="L123" s="154">
        <f t="shared" si="24"/>
        <v>-816241.72538335249</v>
      </c>
      <c r="M123" s="154">
        <f t="shared" si="24"/>
        <v>-816241.72538335249</v>
      </c>
      <c r="N123" s="154">
        <f t="shared" si="24"/>
        <v>-816241.72538335237</v>
      </c>
      <c r="O123" s="154">
        <f t="shared" si="24"/>
        <v>-816241.72538335249</v>
      </c>
      <c r="P123" s="154">
        <f t="shared" si="24"/>
        <v>-816241.72538335249</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-3472875.9936406994</v>
      </c>
      <c r="F125" s="160">
        <f t="shared" ref="F125:AR125" si="25">F118+F120+F121</f>
        <v>-3495526.0370175396</v>
      </c>
      <c r="G125" s="160">
        <f t="shared" si="25"/>
        <v>-3517655.5281480229</v>
      </c>
      <c r="H125" s="160">
        <f t="shared" si="25"/>
        <v>-3539195.6428003898</v>
      </c>
      <c r="I125" s="160">
        <f t="shared" si="25"/>
        <v>-3560072.6754670339</v>
      </c>
      <c r="J125" s="160">
        <f t="shared" si="25"/>
        <v>-3580207.7314515142</v>
      </c>
      <c r="K125" s="160">
        <f t="shared" si="25"/>
        <v>-3599516.4001800576</v>
      </c>
      <c r="L125" s="160">
        <f t="shared" si="25"/>
        <v>-3617908.4086050084</v>
      </c>
      <c r="M125" s="160">
        <f t="shared" si="25"/>
        <v>-3635287.2534996048</v>
      </c>
      <c r="N125" s="160">
        <f t="shared" si="25"/>
        <v>-3651549.8113713083</v>
      </c>
      <c r="O125" s="160">
        <f t="shared" si="25"/>
        <v>-3666585.9246444139</v>
      </c>
      <c r="P125" s="160">
        <f t="shared" si="25"/>
        <v>-3680277.9626815869</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868218.99841017486</v>
      </c>
      <c r="F126" s="143">
        <f t="shared" si="26"/>
        <v>873881.5092543849</v>
      </c>
      <c r="G126" s="143">
        <f t="shared" si="26"/>
        <v>879413.88203700574</v>
      </c>
      <c r="H126" s="143">
        <f t="shared" si="26"/>
        <v>884798.91070009745</v>
      </c>
      <c r="I126" s="143">
        <f t="shared" si="26"/>
        <v>890018.16886675847</v>
      </c>
      <c r="J126" s="143">
        <f t="shared" si="26"/>
        <v>895051.93286287854</v>
      </c>
      <c r="K126" s="143">
        <f t="shared" si="26"/>
        <v>899879.10004501441</v>
      </c>
      <c r="L126" s="143">
        <f t="shared" si="26"/>
        <v>904477.1021512521</v>
      </c>
      <c r="M126" s="143">
        <f t="shared" si="26"/>
        <v>908821.81337490119</v>
      </c>
      <c r="N126" s="143">
        <f t="shared" si="26"/>
        <v>912887.45284282707</v>
      </c>
      <c r="O126" s="143">
        <f t="shared" si="26"/>
        <v>916646.48116110347</v>
      </c>
      <c r="P126" s="143">
        <f t="shared" si="26"/>
        <v>920069.49067039671</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-2297466.2881814446</v>
      </c>
      <c r="F128" s="160">
        <f t="shared" ref="F128:AR128" si="27">F118+F123+F126</f>
        <v>-2338792.6485614004</v>
      </c>
      <c r="G128" s="160">
        <f t="shared" si="27"/>
        <v>-2381188.9244274278</v>
      </c>
      <c r="H128" s="160">
        <f t="shared" si="27"/>
        <v>-2424691.1173859574</v>
      </c>
      <c r="I128" s="160">
        <f t="shared" si="27"/>
        <v>-2469336.8252733508</v>
      </c>
      <c r="J128" s="160">
        <f t="shared" si="27"/>
        <v>-2515165.3266523657</v>
      </c>
      <c r="K128" s="160">
        <f t="shared" si="27"/>
        <v>-2562217.6701528681</v>
      </c>
      <c r="L128" s="160">
        <f t="shared" si="27"/>
        <v>-2610536.7689429205</v>
      </c>
      <c r="M128" s="160">
        <f t="shared" si="27"/>
        <v>-2660167.5006334879</v>
      </c>
      <c r="N128" s="160">
        <f t="shared" si="27"/>
        <v>-2711156.8129380629</v>
      </c>
      <c r="O128" s="160">
        <f t="shared" si="27"/>
        <v>-2763553.8354277373</v>
      </c>
      <c r="P128" s="160">
        <f t="shared" si="27"/>
        <v>-2817409.9977425532</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142560</v>
      </c>
      <c r="F129" s="143">
        <f t="shared" ref="F129:AR129" si="28">IF(F89&gt;$C$81,0,F104)</f>
        <v>142560</v>
      </c>
      <c r="G129" s="143">
        <f t="shared" si="28"/>
        <v>142560</v>
      </c>
      <c r="H129" s="143">
        <f t="shared" si="28"/>
        <v>142560</v>
      </c>
      <c r="I129" s="143">
        <f t="shared" si="28"/>
        <v>142560</v>
      </c>
      <c r="J129" s="143">
        <f t="shared" si="28"/>
        <v>142560</v>
      </c>
      <c r="K129" s="143">
        <f t="shared" si="28"/>
        <v>142560</v>
      </c>
      <c r="L129" s="143">
        <f t="shared" si="28"/>
        <v>142560</v>
      </c>
      <c r="M129" s="143">
        <f t="shared" si="28"/>
        <v>142560</v>
      </c>
      <c r="N129" s="143">
        <f t="shared" si="28"/>
        <v>142560</v>
      </c>
      <c r="O129" s="143">
        <f t="shared" si="28"/>
        <v>142560</v>
      </c>
      <c r="P129" s="143">
        <f t="shared" si="28"/>
        <v>142560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-13396892.607368024</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579572.58334694477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8554054.0540540535</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3592702.7027027025</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6843243.2432432435</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1710810.8108108109</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100</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80.177520012152414</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123</v>
      </c>
      <c r="D10" s="93" t="s">
        <v>69</v>
      </c>
      <c r="E10" s="63"/>
      <c r="F10" s="63"/>
    </row>
    <row r="11" spans="1:26" x14ac:dyDescent="0.2">
      <c r="A11" s="66"/>
      <c r="B11" s="112" t="s">
        <v>7</v>
      </c>
      <c r="C11" s="94">
        <v>26</v>
      </c>
      <c r="D11" s="95" t="s">
        <v>70</v>
      </c>
      <c r="E11" s="63"/>
      <c r="F11" s="63"/>
    </row>
    <row r="12" spans="1:26" x14ac:dyDescent="0.2">
      <c r="A12" s="66"/>
      <c r="B12" s="112" t="s">
        <v>8</v>
      </c>
      <c r="C12" s="94">
        <v>39</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v>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0.31707317073170732</v>
      </c>
      <c r="D20" s="93"/>
      <c r="E20" s="67"/>
      <c r="F20" s="63"/>
    </row>
    <row r="21" spans="1:6" ht="12.75" customHeight="1" x14ac:dyDescent="0.2">
      <c r="A21" s="66"/>
      <c r="B21" s="112" t="s">
        <v>16</v>
      </c>
      <c r="C21" s="96">
        <f>IF(C12&gt;0,C20-(C23*C11*C16*C20)/(C12*C15),)</f>
        <v>0.31707317073170732</v>
      </c>
      <c r="D21" s="95"/>
      <c r="E21" s="67"/>
      <c r="F21" s="63"/>
    </row>
    <row r="22" spans="1:6" ht="12.75" customHeight="1" x14ac:dyDescent="0.2">
      <c r="A22" s="66"/>
      <c r="B22" s="112" t="s">
        <v>17</v>
      </c>
      <c r="C22" s="96">
        <f>IF(C10&gt;0,C11/C10,0)</f>
        <v>0.21138211382113822</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3390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0.41697000000000001</v>
      </c>
      <c r="D34" s="95" t="s">
        <v>82</v>
      </c>
      <c r="E34" s="67"/>
      <c r="F34" s="63"/>
    </row>
    <row r="35" spans="1:6" x14ac:dyDescent="0.2">
      <c r="A35" s="66"/>
      <c r="B35" s="220" t="s">
        <v>25</v>
      </c>
      <c r="C35" s="94">
        <v>245</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30.135000000000002</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0.63</v>
      </c>
      <c r="D47" s="95" t="s">
        <v>90</v>
      </c>
    </row>
    <row r="48" spans="1:6" x14ac:dyDescent="0.2">
      <c r="A48" s="66"/>
      <c r="B48" s="112" t="s">
        <v>34</v>
      </c>
      <c r="C48" s="101">
        <v>0</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28.773907204374872</v>
      </c>
      <c r="D84" s="93" t="s">
        <v>66</v>
      </c>
      <c r="F84" s="69"/>
    </row>
    <row r="85" spans="1:44" x14ac:dyDescent="0.2">
      <c r="A85" s="66"/>
      <c r="B85" s="112" t="s">
        <v>3</v>
      </c>
      <c r="C85" s="109">
        <f>(D141-D133)/D134</f>
        <v>79.927520012152414</v>
      </c>
      <c r="D85" s="95" t="s">
        <v>67</v>
      </c>
      <c r="F85" s="66"/>
    </row>
    <row r="86" spans="1:44" x14ac:dyDescent="0.2">
      <c r="A86" s="66"/>
      <c r="B86" s="113" t="s">
        <v>4</v>
      </c>
      <c r="C86" s="109">
        <f>C85*100/1000*31.65</f>
        <v>252.97060083846239</v>
      </c>
      <c r="D86" s="95" t="s">
        <v>68</v>
      </c>
      <c r="F86" s="66"/>
    </row>
    <row r="87" spans="1:44" ht="7.5" customHeight="1" x14ac:dyDescent="0.2">
      <c r="A87" s="66"/>
      <c r="F87" s="66"/>
    </row>
    <row r="88" spans="1:44" ht="7.5" customHeight="1" x14ac:dyDescent="0.2">
      <c r="A88" s="66"/>
      <c r="F88" s="66"/>
    </row>
    <row r="89" spans="1:44" ht="7.5" customHeight="1" thickBot="1" x14ac:dyDescent="0.25">
      <c r="A89" s="66"/>
      <c r="F89" s="66"/>
    </row>
    <row r="90" spans="1:44" ht="15.75" customHeight="1" thickTop="1" x14ac:dyDescent="0.2">
      <c r="A90" s="63"/>
      <c r="B90" s="208" t="s">
        <v>231</v>
      </c>
      <c r="C90" s="208"/>
      <c r="D90" s="208"/>
      <c r="E90" s="208"/>
      <c r="F90" s="208"/>
      <c r="G90" s="208"/>
      <c r="H90" s="208"/>
      <c r="I90" s="208"/>
      <c r="J90" s="208"/>
      <c r="K90" s="208"/>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row>
    <row r="91" spans="1:44" s="66" customFormat="1" x14ac:dyDescent="0.2">
      <c r="A91" s="63"/>
      <c r="B91" s="133" t="s">
        <v>135</v>
      </c>
      <c r="C91" s="134" t="s">
        <v>94</v>
      </c>
      <c r="D91" s="135">
        <v>0</v>
      </c>
      <c r="E91" s="135">
        <v>1</v>
      </c>
      <c r="F91" s="135">
        <v>2</v>
      </c>
      <c r="G91" s="135">
        <v>3</v>
      </c>
      <c r="H91" s="135">
        <v>4</v>
      </c>
      <c r="I91" s="135">
        <v>5</v>
      </c>
      <c r="J91" s="135">
        <v>6</v>
      </c>
      <c r="K91" s="135">
        <v>7</v>
      </c>
      <c r="L91" s="135">
        <v>8</v>
      </c>
      <c r="M91" s="135">
        <v>9</v>
      </c>
      <c r="N91" s="135">
        <v>10</v>
      </c>
      <c r="O91" s="135">
        <v>11</v>
      </c>
      <c r="P91" s="135">
        <v>12</v>
      </c>
      <c r="Q91" s="135">
        <v>13</v>
      </c>
      <c r="R91" s="135">
        <v>14</v>
      </c>
      <c r="S91" s="135">
        <v>15</v>
      </c>
      <c r="T91" s="135">
        <v>16</v>
      </c>
      <c r="U91" s="135">
        <v>17</v>
      </c>
      <c r="V91" s="135">
        <v>18</v>
      </c>
      <c r="W91" s="135">
        <v>19</v>
      </c>
      <c r="X91" s="135">
        <v>20</v>
      </c>
      <c r="Y91" s="135">
        <v>21</v>
      </c>
      <c r="Z91" s="135">
        <v>22</v>
      </c>
      <c r="AA91" s="135">
        <v>23</v>
      </c>
      <c r="AB91" s="135">
        <v>24</v>
      </c>
      <c r="AC91" s="135">
        <v>25</v>
      </c>
      <c r="AD91" s="135">
        <v>26</v>
      </c>
      <c r="AE91" s="135">
        <v>27</v>
      </c>
      <c r="AF91" s="135">
        <v>28</v>
      </c>
      <c r="AG91" s="135">
        <v>29</v>
      </c>
      <c r="AH91" s="135">
        <v>30</v>
      </c>
      <c r="AI91" s="135">
        <v>31</v>
      </c>
      <c r="AJ91" s="135">
        <v>32</v>
      </c>
      <c r="AK91" s="135">
        <v>33</v>
      </c>
      <c r="AL91" s="135">
        <v>34</v>
      </c>
      <c r="AM91" s="135">
        <v>35</v>
      </c>
      <c r="AN91" s="135">
        <v>36</v>
      </c>
      <c r="AO91" s="135">
        <v>37</v>
      </c>
      <c r="AP91" s="135">
        <v>38</v>
      </c>
      <c r="AQ91" s="135">
        <v>39</v>
      </c>
      <c r="AR91" s="136">
        <v>40</v>
      </c>
    </row>
    <row r="92" spans="1:44" s="66" customFormat="1" x14ac:dyDescent="0.2">
      <c r="A92" s="63"/>
      <c r="B92" s="137"/>
      <c r="C92" s="138" t="s">
        <v>136</v>
      </c>
      <c r="D92" s="139"/>
      <c r="E92" s="139">
        <f t="shared" ref="E92:AR92" si="0">POWER(1+$C$69,E91-$E$91)</f>
        <v>1</v>
      </c>
      <c r="F92" s="139">
        <f t="shared" si="0"/>
        <v>1.02</v>
      </c>
      <c r="G92" s="139">
        <f t="shared" si="0"/>
        <v>1.0404</v>
      </c>
      <c r="H92" s="139">
        <f t="shared" si="0"/>
        <v>1.0612079999999999</v>
      </c>
      <c r="I92" s="139">
        <f t="shared" si="0"/>
        <v>1.08243216</v>
      </c>
      <c r="J92" s="139">
        <f t="shared" si="0"/>
        <v>1.1040808032</v>
      </c>
      <c r="K92" s="139">
        <f t="shared" si="0"/>
        <v>1.1261624192640001</v>
      </c>
      <c r="L92" s="139">
        <f t="shared" si="0"/>
        <v>1.1486856676492798</v>
      </c>
      <c r="M92" s="139">
        <f t="shared" si="0"/>
        <v>1.1716593810022655</v>
      </c>
      <c r="N92" s="139">
        <f t="shared" si="0"/>
        <v>1.1950925686223108</v>
      </c>
      <c r="O92" s="139">
        <f t="shared" si="0"/>
        <v>1.2189944199947571</v>
      </c>
      <c r="P92" s="139">
        <f t="shared" si="0"/>
        <v>1.243374308394652</v>
      </c>
      <c r="Q92" s="139">
        <f t="shared" si="0"/>
        <v>1.2682417945625453</v>
      </c>
      <c r="R92" s="139">
        <f t="shared" si="0"/>
        <v>1.2936066304537961</v>
      </c>
      <c r="S92" s="139">
        <f t="shared" si="0"/>
        <v>1.3194787630628722</v>
      </c>
      <c r="T92" s="139">
        <f t="shared" si="0"/>
        <v>1.3458683383241292</v>
      </c>
      <c r="U92" s="139">
        <f t="shared" si="0"/>
        <v>1.372785705090612</v>
      </c>
      <c r="V92" s="139">
        <f t="shared" si="0"/>
        <v>1.4002414191924244</v>
      </c>
      <c r="W92" s="139">
        <f t="shared" si="0"/>
        <v>1.4282462475762727</v>
      </c>
      <c r="X92" s="139">
        <f t="shared" si="0"/>
        <v>1.4568111725277981</v>
      </c>
      <c r="Y92" s="139">
        <f t="shared" si="0"/>
        <v>1.4859473959783542</v>
      </c>
      <c r="Z92" s="139">
        <f t="shared" si="0"/>
        <v>1.5156663438979212</v>
      </c>
      <c r="AA92" s="139">
        <f t="shared" si="0"/>
        <v>1.5459796707758797</v>
      </c>
      <c r="AB92" s="139">
        <f t="shared" si="0"/>
        <v>1.576899264191397</v>
      </c>
      <c r="AC92" s="139">
        <f t="shared" si="0"/>
        <v>1.608437249475225</v>
      </c>
      <c r="AD92" s="139">
        <f t="shared" si="0"/>
        <v>1.6406059944647295</v>
      </c>
      <c r="AE92" s="139">
        <f t="shared" si="0"/>
        <v>1.6734181143540243</v>
      </c>
      <c r="AF92" s="139">
        <f t="shared" si="0"/>
        <v>1.7068864766411045</v>
      </c>
      <c r="AG92" s="139">
        <f t="shared" si="0"/>
        <v>1.7410242061739269</v>
      </c>
      <c r="AH92" s="139">
        <f t="shared" si="0"/>
        <v>1.7758446902974052</v>
      </c>
      <c r="AI92" s="139">
        <f t="shared" si="0"/>
        <v>1.8113615841033535</v>
      </c>
      <c r="AJ92" s="139">
        <f t="shared" si="0"/>
        <v>1.8475888157854201</v>
      </c>
      <c r="AK92" s="139">
        <f t="shared" si="0"/>
        <v>1.8845405921011289</v>
      </c>
      <c r="AL92" s="139">
        <f t="shared" si="0"/>
        <v>1.9222314039431516</v>
      </c>
      <c r="AM92" s="139">
        <f t="shared" si="0"/>
        <v>1.9606760320220145</v>
      </c>
      <c r="AN92" s="139">
        <f t="shared" si="0"/>
        <v>1.9998895526624547</v>
      </c>
      <c r="AO92" s="139">
        <f t="shared" si="0"/>
        <v>2.0398873437157037</v>
      </c>
      <c r="AP92" s="139">
        <f t="shared" si="0"/>
        <v>2.080685090590018</v>
      </c>
      <c r="AQ92" s="139">
        <f t="shared" si="0"/>
        <v>2.1222987924018186</v>
      </c>
      <c r="AR92" s="140">
        <f t="shared" si="0"/>
        <v>2.1647447682498542</v>
      </c>
    </row>
    <row r="93" spans="1:44" s="66" customFormat="1" x14ac:dyDescent="0.2">
      <c r="A93" s="63"/>
      <c r="B93" s="91" t="s">
        <v>137</v>
      </c>
      <c r="C93" s="145" t="s">
        <v>93</v>
      </c>
      <c r="D93" s="146">
        <f>-D135</f>
        <v>-416970</v>
      </c>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8"/>
    </row>
    <row r="94" spans="1:44" s="66" customFormat="1" ht="6" customHeight="1" x14ac:dyDescent="0.2">
      <c r="A94" s="63"/>
      <c r="B94" s="141"/>
      <c r="C94" s="142"/>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138</v>
      </c>
      <c r="C95" s="149" t="s">
        <v>139</v>
      </c>
      <c r="D95" s="150"/>
      <c r="E95" s="151">
        <f t="shared" ref="E95:AR95" si="1">IF(E91&gt;$C$18,0,$C$10*$C$15*IF($C$21=0,1,$C$21))</f>
        <v>312000</v>
      </c>
      <c r="F95" s="151">
        <f t="shared" si="1"/>
        <v>312000</v>
      </c>
      <c r="G95" s="151">
        <f t="shared" si="1"/>
        <v>312000</v>
      </c>
      <c r="H95" s="151">
        <f t="shared" si="1"/>
        <v>312000</v>
      </c>
      <c r="I95" s="151">
        <f t="shared" si="1"/>
        <v>312000</v>
      </c>
      <c r="J95" s="151">
        <f t="shared" si="1"/>
        <v>312000</v>
      </c>
      <c r="K95" s="151">
        <f t="shared" si="1"/>
        <v>312000</v>
      </c>
      <c r="L95" s="151">
        <f t="shared" si="1"/>
        <v>312000</v>
      </c>
      <c r="M95" s="151">
        <f t="shared" si="1"/>
        <v>312000</v>
      </c>
      <c r="N95" s="151">
        <f t="shared" si="1"/>
        <v>312000</v>
      </c>
      <c r="O95" s="151">
        <f t="shared" si="1"/>
        <v>312000</v>
      </c>
      <c r="P95" s="151">
        <f t="shared" si="1"/>
        <v>312000</v>
      </c>
      <c r="Q95" s="151">
        <f t="shared" si="1"/>
        <v>0</v>
      </c>
      <c r="R95" s="151">
        <f t="shared" si="1"/>
        <v>0</v>
      </c>
      <c r="S95" s="151">
        <f t="shared" si="1"/>
        <v>0</v>
      </c>
      <c r="T95" s="151">
        <f t="shared" si="1"/>
        <v>0</v>
      </c>
      <c r="U95" s="151">
        <f t="shared" si="1"/>
        <v>0</v>
      </c>
      <c r="V95" s="151">
        <f t="shared" si="1"/>
        <v>0</v>
      </c>
      <c r="W95" s="151">
        <f t="shared" si="1"/>
        <v>0</v>
      </c>
      <c r="X95" s="151">
        <f t="shared" si="1"/>
        <v>0</v>
      </c>
      <c r="Y95" s="151">
        <f t="shared" si="1"/>
        <v>0</v>
      </c>
      <c r="Z95" s="151">
        <f t="shared" si="1"/>
        <v>0</v>
      </c>
      <c r="AA95" s="151">
        <f t="shared" si="1"/>
        <v>0</v>
      </c>
      <c r="AB95" s="151">
        <f t="shared" si="1"/>
        <v>0</v>
      </c>
      <c r="AC95" s="151">
        <f t="shared" si="1"/>
        <v>0</v>
      </c>
      <c r="AD95" s="151">
        <f t="shared" si="1"/>
        <v>0</v>
      </c>
      <c r="AE95" s="151">
        <f t="shared" si="1"/>
        <v>0</v>
      </c>
      <c r="AF95" s="151">
        <f t="shared" si="1"/>
        <v>0</v>
      </c>
      <c r="AG95" s="151">
        <f t="shared" si="1"/>
        <v>0</v>
      </c>
      <c r="AH95" s="151">
        <f t="shared" si="1"/>
        <v>0</v>
      </c>
      <c r="AI95" s="151">
        <f t="shared" si="1"/>
        <v>0</v>
      </c>
      <c r="AJ95" s="151">
        <f t="shared" si="1"/>
        <v>0</v>
      </c>
      <c r="AK95" s="151">
        <f t="shared" si="1"/>
        <v>0</v>
      </c>
      <c r="AL95" s="151">
        <f t="shared" si="1"/>
        <v>0</v>
      </c>
      <c r="AM95" s="151">
        <f t="shared" si="1"/>
        <v>0</v>
      </c>
      <c r="AN95" s="151">
        <f t="shared" si="1"/>
        <v>0</v>
      </c>
      <c r="AO95" s="151">
        <f t="shared" si="1"/>
        <v>0</v>
      </c>
      <c r="AP95" s="151">
        <f t="shared" si="1"/>
        <v>0</v>
      </c>
      <c r="AQ95" s="151">
        <f t="shared" si="1"/>
        <v>0</v>
      </c>
      <c r="AR95" s="152">
        <f t="shared" si="1"/>
        <v>0</v>
      </c>
    </row>
    <row r="96" spans="1:44" s="66" customFormat="1" x14ac:dyDescent="0.2">
      <c r="A96" s="63"/>
      <c r="B96" s="117" t="s">
        <v>140</v>
      </c>
      <c r="C96" s="122" t="s">
        <v>139</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141</v>
      </c>
      <c r="C97" s="122" t="s">
        <v>142</v>
      </c>
      <c r="D97" s="153"/>
      <c r="E97" s="154">
        <f t="shared" ref="E97:AR97" si="2">IF(E91&gt;$C$18,0,$C$10*$C$16*3.6/1000*IF($C$22=0,1,$C$22))</f>
        <v>0</v>
      </c>
      <c r="F97" s="154">
        <f t="shared" si="2"/>
        <v>0</v>
      </c>
      <c r="G97" s="154">
        <f t="shared" si="2"/>
        <v>0</v>
      </c>
      <c r="H97" s="154">
        <f t="shared" si="2"/>
        <v>0</v>
      </c>
      <c r="I97" s="154">
        <f t="shared" si="2"/>
        <v>0</v>
      </c>
      <c r="J97" s="154">
        <f t="shared" si="2"/>
        <v>0</v>
      </c>
      <c r="K97" s="154">
        <f t="shared" si="2"/>
        <v>0</v>
      </c>
      <c r="L97" s="154">
        <f t="shared" si="2"/>
        <v>0</v>
      </c>
      <c r="M97" s="154">
        <f t="shared" si="2"/>
        <v>0</v>
      </c>
      <c r="N97" s="154">
        <f t="shared" si="2"/>
        <v>0</v>
      </c>
      <c r="O97" s="154">
        <f t="shared" si="2"/>
        <v>0</v>
      </c>
      <c r="P97" s="154">
        <f t="shared" si="2"/>
        <v>0</v>
      </c>
      <c r="Q97" s="154">
        <f t="shared" si="2"/>
        <v>0</v>
      </c>
      <c r="R97" s="154">
        <f t="shared" si="2"/>
        <v>0</v>
      </c>
      <c r="S97" s="154">
        <f t="shared" si="2"/>
        <v>0</v>
      </c>
      <c r="T97" s="154">
        <f t="shared" si="2"/>
        <v>0</v>
      </c>
      <c r="U97" s="154">
        <f t="shared" si="2"/>
        <v>0</v>
      </c>
      <c r="V97" s="154">
        <f t="shared" si="2"/>
        <v>0</v>
      </c>
      <c r="W97" s="154">
        <f t="shared" si="2"/>
        <v>0</v>
      </c>
      <c r="X97" s="154">
        <f t="shared" si="2"/>
        <v>0</v>
      </c>
      <c r="Y97" s="154">
        <f t="shared" si="2"/>
        <v>0</v>
      </c>
      <c r="Z97" s="154">
        <f t="shared" si="2"/>
        <v>0</v>
      </c>
      <c r="AA97" s="154">
        <f t="shared" si="2"/>
        <v>0</v>
      </c>
      <c r="AB97" s="154">
        <f t="shared" si="2"/>
        <v>0</v>
      </c>
      <c r="AC97" s="154">
        <f t="shared" si="2"/>
        <v>0</v>
      </c>
      <c r="AD97" s="154">
        <f t="shared" si="2"/>
        <v>0</v>
      </c>
      <c r="AE97" s="154">
        <f t="shared" si="2"/>
        <v>0</v>
      </c>
      <c r="AF97" s="154">
        <f t="shared" si="2"/>
        <v>0</v>
      </c>
      <c r="AG97" s="154">
        <f t="shared" si="2"/>
        <v>0</v>
      </c>
      <c r="AH97" s="154">
        <f t="shared" si="2"/>
        <v>0</v>
      </c>
      <c r="AI97" s="154">
        <f t="shared" si="2"/>
        <v>0</v>
      </c>
      <c r="AJ97" s="154">
        <f t="shared" si="2"/>
        <v>0</v>
      </c>
      <c r="AK97" s="154">
        <f t="shared" si="2"/>
        <v>0</v>
      </c>
      <c r="AL97" s="154">
        <f t="shared" si="2"/>
        <v>0</v>
      </c>
      <c r="AM97" s="154">
        <f t="shared" si="2"/>
        <v>0</v>
      </c>
      <c r="AN97" s="154">
        <f t="shared" si="2"/>
        <v>0</v>
      </c>
      <c r="AO97" s="154">
        <f t="shared" si="2"/>
        <v>0</v>
      </c>
      <c r="AP97" s="154">
        <f t="shared" si="2"/>
        <v>0</v>
      </c>
      <c r="AQ97" s="154">
        <f t="shared" si="2"/>
        <v>0</v>
      </c>
      <c r="AR97" s="155">
        <f t="shared" si="2"/>
        <v>0</v>
      </c>
    </row>
    <row r="98" spans="1:44" s="66" customFormat="1" x14ac:dyDescent="0.2">
      <c r="A98" s="63"/>
      <c r="B98" s="117" t="s">
        <v>143</v>
      </c>
      <c r="C98" s="122" t="s">
        <v>142</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144</v>
      </c>
      <c r="C99" s="122" t="s">
        <v>145</v>
      </c>
      <c r="D99" s="153"/>
      <c r="E99" s="154">
        <f t="shared" ref="E99:AR99" si="3">IF(E91&gt;$C$18,0,$C$13*(1-$C$25)*$C$17)</f>
        <v>0</v>
      </c>
      <c r="F99" s="154">
        <f t="shared" si="3"/>
        <v>0</v>
      </c>
      <c r="G99" s="154">
        <f t="shared" si="3"/>
        <v>0</v>
      </c>
      <c r="H99" s="154">
        <f t="shared" si="3"/>
        <v>0</v>
      </c>
      <c r="I99" s="154">
        <f t="shared" si="3"/>
        <v>0</v>
      </c>
      <c r="J99" s="154">
        <f t="shared" si="3"/>
        <v>0</v>
      </c>
      <c r="K99" s="154">
        <f t="shared" si="3"/>
        <v>0</v>
      </c>
      <c r="L99" s="154">
        <f t="shared" si="3"/>
        <v>0</v>
      </c>
      <c r="M99" s="154">
        <f t="shared" si="3"/>
        <v>0</v>
      </c>
      <c r="N99" s="154">
        <f t="shared" si="3"/>
        <v>0</v>
      </c>
      <c r="O99" s="154">
        <f t="shared" si="3"/>
        <v>0</v>
      </c>
      <c r="P99" s="154">
        <f t="shared" si="3"/>
        <v>0</v>
      </c>
      <c r="Q99" s="154">
        <f t="shared" si="3"/>
        <v>0</v>
      </c>
      <c r="R99" s="154">
        <f t="shared" si="3"/>
        <v>0</v>
      </c>
      <c r="S99" s="154">
        <f t="shared" si="3"/>
        <v>0</v>
      </c>
      <c r="T99" s="154">
        <f t="shared" si="3"/>
        <v>0</v>
      </c>
      <c r="U99" s="154">
        <f t="shared" si="3"/>
        <v>0</v>
      </c>
      <c r="V99" s="154">
        <f t="shared" si="3"/>
        <v>0</v>
      </c>
      <c r="W99" s="154">
        <f t="shared" si="3"/>
        <v>0</v>
      </c>
      <c r="X99" s="154">
        <f t="shared" si="3"/>
        <v>0</v>
      </c>
      <c r="Y99" s="154">
        <f t="shared" si="3"/>
        <v>0</v>
      </c>
      <c r="Z99" s="154">
        <f t="shared" si="3"/>
        <v>0</v>
      </c>
      <c r="AA99" s="154">
        <f t="shared" si="3"/>
        <v>0</v>
      </c>
      <c r="AB99" s="154">
        <f t="shared" si="3"/>
        <v>0</v>
      </c>
      <c r="AC99" s="154">
        <f t="shared" si="3"/>
        <v>0</v>
      </c>
      <c r="AD99" s="154">
        <f t="shared" si="3"/>
        <v>0</v>
      </c>
      <c r="AE99" s="154">
        <f t="shared" si="3"/>
        <v>0</v>
      </c>
      <c r="AF99" s="154">
        <f t="shared" si="3"/>
        <v>0</v>
      </c>
      <c r="AG99" s="154">
        <f t="shared" si="3"/>
        <v>0</v>
      </c>
      <c r="AH99" s="154">
        <f t="shared" si="3"/>
        <v>0</v>
      </c>
      <c r="AI99" s="154">
        <f t="shared" si="3"/>
        <v>0</v>
      </c>
      <c r="AJ99" s="154">
        <f t="shared" si="3"/>
        <v>0</v>
      </c>
      <c r="AK99" s="154">
        <f t="shared" si="3"/>
        <v>0</v>
      </c>
      <c r="AL99" s="154">
        <f t="shared" si="3"/>
        <v>0</v>
      </c>
      <c r="AM99" s="154">
        <f t="shared" si="3"/>
        <v>0</v>
      </c>
      <c r="AN99" s="154">
        <f t="shared" si="3"/>
        <v>0</v>
      </c>
      <c r="AO99" s="154">
        <f t="shared" si="3"/>
        <v>0</v>
      </c>
      <c r="AP99" s="154">
        <f t="shared" si="3"/>
        <v>0</v>
      </c>
      <c r="AQ99" s="154">
        <f t="shared" si="3"/>
        <v>0</v>
      </c>
      <c r="AR99" s="155">
        <f t="shared" si="3"/>
        <v>0</v>
      </c>
    </row>
    <row r="100" spans="1:44" s="66" customFormat="1" x14ac:dyDescent="0.2">
      <c r="A100" s="63"/>
      <c r="B100" s="117" t="s">
        <v>146</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147</v>
      </c>
      <c r="C101" s="122" t="s">
        <v>145</v>
      </c>
      <c r="D101" s="153"/>
      <c r="E101" s="154">
        <f t="shared" ref="E101:AR101" si="4">IF(E91&gt;$C$18,0,$C$14*$C$17)</f>
        <v>0</v>
      </c>
      <c r="F101" s="154">
        <f t="shared" si="4"/>
        <v>0</v>
      </c>
      <c r="G101" s="154">
        <f t="shared" si="4"/>
        <v>0</v>
      </c>
      <c r="H101" s="154">
        <f t="shared" si="4"/>
        <v>0</v>
      </c>
      <c r="I101" s="154">
        <f t="shared" si="4"/>
        <v>0</v>
      </c>
      <c r="J101" s="154">
        <f t="shared" si="4"/>
        <v>0</v>
      </c>
      <c r="K101" s="154">
        <f t="shared" si="4"/>
        <v>0</v>
      </c>
      <c r="L101" s="154">
        <f t="shared" si="4"/>
        <v>0</v>
      </c>
      <c r="M101" s="154">
        <f t="shared" si="4"/>
        <v>0</v>
      </c>
      <c r="N101" s="154">
        <f t="shared" si="4"/>
        <v>0</v>
      </c>
      <c r="O101" s="154">
        <f t="shared" si="4"/>
        <v>0</v>
      </c>
      <c r="P101" s="154">
        <f t="shared" si="4"/>
        <v>0</v>
      </c>
      <c r="Q101" s="154">
        <f t="shared" si="4"/>
        <v>0</v>
      </c>
      <c r="R101" s="154">
        <f t="shared" si="4"/>
        <v>0</v>
      </c>
      <c r="S101" s="154">
        <f t="shared" si="4"/>
        <v>0</v>
      </c>
      <c r="T101" s="154">
        <f t="shared" si="4"/>
        <v>0</v>
      </c>
      <c r="U101" s="154">
        <f t="shared" si="4"/>
        <v>0</v>
      </c>
      <c r="V101" s="154">
        <f t="shared" si="4"/>
        <v>0</v>
      </c>
      <c r="W101" s="154">
        <f t="shared" si="4"/>
        <v>0</v>
      </c>
      <c r="X101" s="154">
        <f t="shared" si="4"/>
        <v>0</v>
      </c>
      <c r="Y101" s="154">
        <f t="shared" si="4"/>
        <v>0</v>
      </c>
      <c r="Z101" s="154">
        <f t="shared" si="4"/>
        <v>0</v>
      </c>
      <c r="AA101" s="154">
        <f t="shared" si="4"/>
        <v>0</v>
      </c>
      <c r="AB101" s="154">
        <f t="shared" si="4"/>
        <v>0</v>
      </c>
      <c r="AC101" s="154">
        <f t="shared" si="4"/>
        <v>0</v>
      </c>
      <c r="AD101" s="154">
        <f t="shared" si="4"/>
        <v>0</v>
      </c>
      <c r="AE101" s="154">
        <f t="shared" si="4"/>
        <v>0</v>
      </c>
      <c r="AF101" s="154">
        <f t="shared" si="4"/>
        <v>0</v>
      </c>
      <c r="AG101" s="154">
        <f t="shared" si="4"/>
        <v>0</v>
      </c>
      <c r="AH101" s="154">
        <f t="shared" si="4"/>
        <v>0</v>
      </c>
      <c r="AI101" s="154">
        <f t="shared" si="4"/>
        <v>0</v>
      </c>
      <c r="AJ101" s="154">
        <f t="shared" si="4"/>
        <v>0</v>
      </c>
      <c r="AK101" s="154">
        <f t="shared" si="4"/>
        <v>0</v>
      </c>
      <c r="AL101" s="154">
        <f t="shared" si="4"/>
        <v>0</v>
      </c>
      <c r="AM101" s="154">
        <f t="shared" si="4"/>
        <v>0</v>
      </c>
      <c r="AN101" s="154">
        <f t="shared" si="4"/>
        <v>0</v>
      </c>
      <c r="AO101" s="154">
        <f t="shared" si="4"/>
        <v>0</v>
      </c>
      <c r="AP101" s="154">
        <f t="shared" si="4"/>
        <v>0</v>
      </c>
      <c r="AQ101" s="154">
        <f t="shared" si="4"/>
        <v>0</v>
      </c>
      <c r="AR101" s="155">
        <f t="shared" si="4"/>
        <v>0</v>
      </c>
    </row>
    <row r="102" spans="1:44" s="66" customFormat="1" x14ac:dyDescent="0.2">
      <c r="A102" s="63"/>
      <c r="B102" s="117" t="s">
        <v>148</v>
      </c>
      <c r="C102" s="122" t="s">
        <v>145</v>
      </c>
      <c r="D102" s="153"/>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c r="AA102" s="154"/>
      <c r="AB102" s="154"/>
      <c r="AC102" s="154"/>
      <c r="AD102" s="154"/>
      <c r="AE102" s="154"/>
      <c r="AF102" s="154"/>
      <c r="AG102" s="154"/>
      <c r="AH102" s="154"/>
      <c r="AI102" s="154"/>
      <c r="AJ102" s="154"/>
      <c r="AK102" s="154"/>
      <c r="AL102" s="154"/>
      <c r="AM102" s="154"/>
      <c r="AN102" s="154"/>
      <c r="AO102" s="154"/>
      <c r="AP102" s="154"/>
      <c r="AQ102" s="154"/>
      <c r="AR102" s="155"/>
    </row>
    <row r="103" spans="1:44" s="66" customFormat="1" x14ac:dyDescent="0.2">
      <c r="A103" s="63"/>
      <c r="B103" s="117" t="s">
        <v>149</v>
      </c>
      <c r="C103" s="122" t="s">
        <v>142</v>
      </c>
      <c r="D103" s="153"/>
      <c r="E103" s="156">
        <f>(E95-E96)/1000*3.6</f>
        <v>1123.2</v>
      </c>
      <c r="F103" s="156">
        <f t="shared" ref="F103:AR103" si="5">(F95-F96)/1000*3.6</f>
        <v>1123.2</v>
      </c>
      <c r="G103" s="156">
        <f t="shared" si="5"/>
        <v>1123.2</v>
      </c>
      <c r="H103" s="156">
        <f t="shared" si="5"/>
        <v>1123.2</v>
      </c>
      <c r="I103" s="156">
        <f t="shared" si="5"/>
        <v>1123.2</v>
      </c>
      <c r="J103" s="156">
        <f t="shared" si="5"/>
        <v>1123.2</v>
      </c>
      <c r="K103" s="156">
        <f t="shared" si="5"/>
        <v>1123.2</v>
      </c>
      <c r="L103" s="156">
        <f t="shared" si="5"/>
        <v>1123.2</v>
      </c>
      <c r="M103" s="156">
        <f t="shared" si="5"/>
        <v>1123.2</v>
      </c>
      <c r="N103" s="156">
        <f t="shared" si="5"/>
        <v>1123.2</v>
      </c>
      <c r="O103" s="156">
        <f t="shared" si="5"/>
        <v>1123.2</v>
      </c>
      <c r="P103" s="156">
        <f t="shared" si="5"/>
        <v>1123.2</v>
      </c>
      <c r="Q103" s="156">
        <f t="shared" si="5"/>
        <v>0</v>
      </c>
      <c r="R103" s="156">
        <f t="shared" si="5"/>
        <v>0</v>
      </c>
      <c r="S103" s="156">
        <f t="shared" si="5"/>
        <v>0</v>
      </c>
      <c r="T103" s="156">
        <f t="shared" si="5"/>
        <v>0</v>
      </c>
      <c r="U103" s="156">
        <f t="shared" si="5"/>
        <v>0</v>
      </c>
      <c r="V103" s="156">
        <f t="shared" si="5"/>
        <v>0</v>
      </c>
      <c r="W103" s="156">
        <f t="shared" si="5"/>
        <v>0</v>
      </c>
      <c r="X103" s="156">
        <f t="shared" si="5"/>
        <v>0</v>
      </c>
      <c r="Y103" s="156">
        <f t="shared" si="5"/>
        <v>0</v>
      </c>
      <c r="Z103" s="156">
        <f t="shared" si="5"/>
        <v>0</v>
      </c>
      <c r="AA103" s="156">
        <f t="shared" si="5"/>
        <v>0</v>
      </c>
      <c r="AB103" s="156">
        <f t="shared" si="5"/>
        <v>0</v>
      </c>
      <c r="AC103" s="156">
        <f t="shared" si="5"/>
        <v>0</v>
      </c>
      <c r="AD103" s="156">
        <f t="shared" si="5"/>
        <v>0</v>
      </c>
      <c r="AE103" s="156">
        <f t="shared" si="5"/>
        <v>0</v>
      </c>
      <c r="AF103" s="156">
        <f t="shared" si="5"/>
        <v>0</v>
      </c>
      <c r="AG103" s="156">
        <f t="shared" si="5"/>
        <v>0</v>
      </c>
      <c r="AH103" s="156">
        <f t="shared" si="5"/>
        <v>0</v>
      </c>
      <c r="AI103" s="156">
        <f t="shared" si="5"/>
        <v>0</v>
      </c>
      <c r="AJ103" s="156">
        <f t="shared" si="5"/>
        <v>0</v>
      </c>
      <c r="AK103" s="156">
        <f t="shared" si="5"/>
        <v>0</v>
      </c>
      <c r="AL103" s="156">
        <f t="shared" si="5"/>
        <v>0</v>
      </c>
      <c r="AM103" s="156">
        <f t="shared" si="5"/>
        <v>0</v>
      </c>
      <c r="AN103" s="156">
        <f t="shared" si="5"/>
        <v>0</v>
      </c>
      <c r="AO103" s="156">
        <f t="shared" si="5"/>
        <v>0</v>
      </c>
      <c r="AP103" s="156">
        <f t="shared" si="5"/>
        <v>0</v>
      </c>
      <c r="AQ103" s="156">
        <f t="shared" si="5"/>
        <v>0</v>
      </c>
      <c r="AR103" s="157">
        <f t="shared" si="5"/>
        <v>0</v>
      </c>
    </row>
    <row r="104" spans="1:44" s="66" customFormat="1" x14ac:dyDescent="0.2">
      <c r="A104" s="63"/>
      <c r="B104" s="117" t="s">
        <v>150</v>
      </c>
      <c r="C104" s="122" t="s">
        <v>142</v>
      </c>
      <c r="D104" s="153"/>
      <c r="E104" s="156">
        <f>E97-E98</f>
        <v>0</v>
      </c>
      <c r="F104" s="156">
        <f t="shared" ref="F104:AR104" si="6">F97-F98</f>
        <v>0</v>
      </c>
      <c r="G104" s="156">
        <f t="shared" si="6"/>
        <v>0</v>
      </c>
      <c r="H104" s="156">
        <f t="shared" si="6"/>
        <v>0</v>
      </c>
      <c r="I104" s="156">
        <f t="shared" si="6"/>
        <v>0</v>
      </c>
      <c r="J104" s="156">
        <f t="shared" si="6"/>
        <v>0</v>
      </c>
      <c r="K104" s="156">
        <f t="shared" si="6"/>
        <v>0</v>
      </c>
      <c r="L104" s="156">
        <f t="shared" si="6"/>
        <v>0</v>
      </c>
      <c r="M104" s="156">
        <f t="shared" si="6"/>
        <v>0</v>
      </c>
      <c r="N104" s="156">
        <f t="shared" si="6"/>
        <v>0</v>
      </c>
      <c r="O104" s="156">
        <f t="shared" si="6"/>
        <v>0</v>
      </c>
      <c r="P104" s="156">
        <f t="shared" si="6"/>
        <v>0</v>
      </c>
      <c r="Q104" s="156">
        <f t="shared" si="6"/>
        <v>0</v>
      </c>
      <c r="R104" s="156">
        <f t="shared" si="6"/>
        <v>0</v>
      </c>
      <c r="S104" s="156">
        <f t="shared" si="6"/>
        <v>0</v>
      </c>
      <c r="T104" s="156">
        <f t="shared" si="6"/>
        <v>0</v>
      </c>
      <c r="U104" s="156">
        <f t="shared" si="6"/>
        <v>0</v>
      </c>
      <c r="V104" s="156">
        <f t="shared" si="6"/>
        <v>0</v>
      </c>
      <c r="W104" s="156">
        <f t="shared" si="6"/>
        <v>0</v>
      </c>
      <c r="X104" s="156">
        <f t="shared" si="6"/>
        <v>0</v>
      </c>
      <c r="Y104" s="156">
        <f t="shared" si="6"/>
        <v>0</v>
      </c>
      <c r="Z104" s="156">
        <f t="shared" si="6"/>
        <v>0</v>
      </c>
      <c r="AA104" s="156">
        <f t="shared" si="6"/>
        <v>0</v>
      </c>
      <c r="AB104" s="156">
        <f t="shared" si="6"/>
        <v>0</v>
      </c>
      <c r="AC104" s="156">
        <f t="shared" si="6"/>
        <v>0</v>
      </c>
      <c r="AD104" s="156">
        <f t="shared" si="6"/>
        <v>0</v>
      </c>
      <c r="AE104" s="156">
        <f t="shared" si="6"/>
        <v>0</v>
      </c>
      <c r="AF104" s="156">
        <f t="shared" si="6"/>
        <v>0</v>
      </c>
      <c r="AG104" s="156">
        <f t="shared" si="6"/>
        <v>0</v>
      </c>
      <c r="AH104" s="156">
        <f t="shared" si="6"/>
        <v>0</v>
      </c>
      <c r="AI104" s="156">
        <f t="shared" si="6"/>
        <v>0</v>
      </c>
      <c r="AJ104" s="156">
        <f t="shared" si="6"/>
        <v>0</v>
      </c>
      <c r="AK104" s="156">
        <f t="shared" si="6"/>
        <v>0</v>
      </c>
      <c r="AL104" s="156">
        <f t="shared" si="6"/>
        <v>0</v>
      </c>
      <c r="AM104" s="156">
        <f t="shared" si="6"/>
        <v>0</v>
      </c>
      <c r="AN104" s="156">
        <f t="shared" si="6"/>
        <v>0</v>
      </c>
      <c r="AO104" s="156">
        <f t="shared" si="6"/>
        <v>0</v>
      </c>
      <c r="AP104" s="156">
        <f t="shared" si="6"/>
        <v>0</v>
      </c>
      <c r="AQ104" s="156">
        <f t="shared" si="6"/>
        <v>0</v>
      </c>
      <c r="AR104" s="157">
        <f t="shared" si="6"/>
        <v>0</v>
      </c>
    </row>
    <row r="105" spans="1:44" s="66" customFormat="1" x14ac:dyDescent="0.2">
      <c r="A105" s="63"/>
      <c r="B105" s="117" t="s">
        <v>151</v>
      </c>
      <c r="C105" s="122" t="s">
        <v>142</v>
      </c>
      <c r="D105" s="153"/>
      <c r="E105" s="156">
        <f>IF(E101&gt;0,E101-E102,E99-E100)/1000*31.65</f>
        <v>0</v>
      </c>
      <c r="F105" s="156">
        <f t="shared" ref="F105:AR105" si="7">IF(F101&gt;0,F101-F102,F99-F100)/1000*31.65</f>
        <v>0</v>
      </c>
      <c r="G105" s="156">
        <f t="shared" si="7"/>
        <v>0</v>
      </c>
      <c r="H105" s="156">
        <f t="shared" si="7"/>
        <v>0</v>
      </c>
      <c r="I105" s="156">
        <f t="shared" si="7"/>
        <v>0</v>
      </c>
      <c r="J105" s="156">
        <f t="shared" si="7"/>
        <v>0</v>
      </c>
      <c r="K105" s="156">
        <f t="shared" si="7"/>
        <v>0</v>
      </c>
      <c r="L105" s="156">
        <f t="shared" si="7"/>
        <v>0</v>
      </c>
      <c r="M105" s="156">
        <f t="shared" si="7"/>
        <v>0</v>
      </c>
      <c r="N105" s="156">
        <f t="shared" si="7"/>
        <v>0</v>
      </c>
      <c r="O105" s="156">
        <f t="shared" si="7"/>
        <v>0</v>
      </c>
      <c r="P105" s="156">
        <f t="shared" si="7"/>
        <v>0</v>
      </c>
      <c r="Q105" s="156">
        <f t="shared" si="7"/>
        <v>0</v>
      </c>
      <c r="R105" s="156">
        <f t="shared" si="7"/>
        <v>0</v>
      </c>
      <c r="S105" s="156">
        <f t="shared" si="7"/>
        <v>0</v>
      </c>
      <c r="T105" s="156">
        <f t="shared" si="7"/>
        <v>0</v>
      </c>
      <c r="U105" s="156">
        <f t="shared" si="7"/>
        <v>0</v>
      </c>
      <c r="V105" s="156">
        <f t="shared" si="7"/>
        <v>0</v>
      </c>
      <c r="W105" s="156">
        <f t="shared" si="7"/>
        <v>0</v>
      </c>
      <c r="X105" s="156">
        <f t="shared" si="7"/>
        <v>0</v>
      </c>
      <c r="Y105" s="156">
        <f t="shared" si="7"/>
        <v>0</v>
      </c>
      <c r="Z105" s="156">
        <f t="shared" si="7"/>
        <v>0</v>
      </c>
      <c r="AA105" s="156">
        <f t="shared" si="7"/>
        <v>0</v>
      </c>
      <c r="AB105" s="156">
        <f t="shared" si="7"/>
        <v>0</v>
      </c>
      <c r="AC105" s="156">
        <f t="shared" si="7"/>
        <v>0</v>
      </c>
      <c r="AD105" s="156">
        <f t="shared" si="7"/>
        <v>0</v>
      </c>
      <c r="AE105" s="156">
        <f t="shared" si="7"/>
        <v>0</v>
      </c>
      <c r="AF105" s="156">
        <f t="shared" si="7"/>
        <v>0</v>
      </c>
      <c r="AG105" s="156">
        <f t="shared" si="7"/>
        <v>0</v>
      </c>
      <c r="AH105" s="156">
        <f t="shared" si="7"/>
        <v>0</v>
      </c>
      <c r="AI105" s="156">
        <f t="shared" si="7"/>
        <v>0</v>
      </c>
      <c r="AJ105" s="156">
        <f t="shared" si="7"/>
        <v>0</v>
      </c>
      <c r="AK105" s="156">
        <f t="shared" si="7"/>
        <v>0</v>
      </c>
      <c r="AL105" s="156">
        <f t="shared" si="7"/>
        <v>0</v>
      </c>
      <c r="AM105" s="156">
        <f t="shared" si="7"/>
        <v>0</v>
      </c>
      <c r="AN105" s="156">
        <f t="shared" si="7"/>
        <v>0</v>
      </c>
      <c r="AO105" s="156">
        <f t="shared" si="7"/>
        <v>0</v>
      </c>
      <c r="AP105" s="156">
        <f t="shared" si="7"/>
        <v>0</v>
      </c>
      <c r="AQ105" s="156">
        <f t="shared" si="7"/>
        <v>0</v>
      </c>
      <c r="AR105" s="157">
        <f t="shared" si="7"/>
        <v>0</v>
      </c>
    </row>
    <row r="106" spans="1:44" s="66" customFormat="1" x14ac:dyDescent="0.2">
      <c r="A106" s="63"/>
      <c r="B106" s="169" t="s">
        <v>152</v>
      </c>
      <c r="C106" s="173" t="s">
        <v>142</v>
      </c>
      <c r="D106" s="173"/>
      <c r="E106" s="174">
        <f>SUM(E103:E105)</f>
        <v>1123.2</v>
      </c>
      <c r="F106" s="174">
        <f t="shared" ref="F106:AR106" si="8">SUM(F103:F105)</f>
        <v>1123.2</v>
      </c>
      <c r="G106" s="174">
        <f t="shared" si="8"/>
        <v>1123.2</v>
      </c>
      <c r="H106" s="174">
        <f t="shared" si="8"/>
        <v>1123.2</v>
      </c>
      <c r="I106" s="174">
        <f t="shared" si="8"/>
        <v>1123.2</v>
      </c>
      <c r="J106" s="174">
        <f t="shared" si="8"/>
        <v>1123.2</v>
      </c>
      <c r="K106" s="174">
        <f t="shared" si="8"/>
        <v>1123.2</v>
      </c>
      <c r="L106" s="174">
        <f t="shared" si="8"/>
        <v>1123.2</v>
      </c>
      <c r="M106" s="174">
        <f t="shared" si="8"/>
        <v>1123.2</v>
      </c>
      <c r="N106" s="174">
        <f t="shared" si="8"/>
        <v>1123.2</v>
      </c>
      <c r="O106" s="174">
        <f t="shared" si="8"/>
        <v>1123.2</v>
      </c>
      <c r="P106" s="174">
        <f t="shared" si="8"/>
        <v>1123.2</v>
      </c>
      <c r="Q106" s="174">
        <f t="shared" si="8"/>
        <v>0</v>
      </c>
      <c r="R106" s="174">
        <f t="shared" si="8"/>
        <v>0</v>
      </c>
      <c r="S106" s="174">
        <f t="shared" si="8"/>
        <v>0</v>
      </c>
      <c r="T106" s="174">
        <f t="shared" si="8"/>
        <v>0</v>
      </c>
      <c r="U106" s="174">
        <f t="shared" si="8"/>
        <v>0</v>
      </c>
      <c r="V106" s="174">
        <f t="shared" si="8"/>
        <v>0</v>
      </c>
      <c r="W106" s="174">
        <f t="shared" si="8"/>
        <v>0</v>
      </c>
      <c r="X106" s="174">
        <f t="shared" si="8"/>
        <v>0</v>
      </c>
      <c r="Y106" s="174">
        <f t="shared" si="8"/>
        <v>0</v>
      </c>
      <c r="Z106" s="174">
        <f t="shared" si="8"/>
        <v>0</v>
      </c>
      <c r="AA106" s="174">
        <f t="shared" si="8"/>
        <v>0</v>
      </c>
      <c r="AB106" s="174">
        <f t="shared" si="8"/>
        <v>0</v>
      </c>
      <c r="AC106" s="174">
        <f t="shared" si="8"/>
        <v>0</v>
      </c>
      <c r="AD106" s="174">
        <f t="shared" si="8"/>
        <v>0</v>
      </c>
      <c r="AE106" s="174">
        <f t="shared" si="8"/>
        <v>0</v>
      </c>
      <c r="AF106" s="174">
        <f t="shared" si="8"/>
        <v>0</v>
      </c>
      <c r="AG106" s="174">
        <f t="shared" si="8"/>
        <v>0</v>
      </c>
      <c r="AH106" s="174">
        <f t="shared" si="8"/>
        <v>0</v>
      </c>
      <c r="AI106" s="174">
        <f t="shared" si="8"/>
        <v>0</v>
      </c>
      <c r="AJ106" s="174">
        <f t="shared" si="8"/>
        <v>0</v>
      </c>
      <c r="AK106" s="174">
        <f t="shared" si="8"/>
        <v>0</v>
      </c>
      <c r="AL106" s="174">
        <f t="shared" si="8"/>
        <v>0</v>
      </c>
      <c r="AM106" s="174">
        <f t="shared" si="8"/>
        <v>0</v>
      </c>
      <c r="AN106" s="174">
        <f t="shared" si="8"/>
        <v>0</v>
      </c>
      <c r="AO106" s="174">
        <f t="shared" si="8"/>
        <v>0</v>
      </c>
      <c r="AP106" s="174">
        <f t="shared" si="8"/>
        <v>0</v>
      </c>
      <c r="AQ106" s="174">
        <f t="shared" si="8"/>
        <v>0</v>
      </c>
      <c r="AR106" s="175">
        <f t="shared" si="8"/>
        <v>0</v>
      </c>
    </row>
    <row r="107" spans="1:44" s="66" customFormat="1" ht="6" customHeight="1" x14ac:dyDescent="0.2">
      <c r="A107" s="63"/>
      <c r="B107" s="141"/>
      <c r="C107" s="142"/>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M107" s="143"/>
      <c r="AN107" s="143"/>
      <c r="AO107" s="143"/>
      <c r="AP107" s="143"/>
      <c r="AQ107" s="143"/>
      <c r="AR107" s="144"/>
    </row>
    <row r="108" spans="1:44" s="66" customFormat="1" x14ac:dyDescent="0.2">
      <c r="A108" s="63"/>
      <c r="B108" s="116" t="s">
        <v>153</v>
      </c>
      <c r="C108" s="149" t="s">
        <v>93</v>
      </c>
      <c r="D108" s="150"/>
      <c r="E108" s="151">
        <f t="shared" ref="E108:AR108" si="9">IF(E91&gt;$C$18,0,-E92*($C$40*1000+E103*$C$41*1000/3.6+E104*$C$42+E105*$C$43*1000/31.65))</f>
        <v>-30135</v>
      </c>
      <c r="F108" s="151">
        <f t="shared" si="9"/>
        <v>-30737.7</v>
      </c>
      <c r="G108" s="151">
        <f t="shared" si="9"/>
        <v>-31352.454000000002</v>
      </c>
      <c r="H108" s="151">
        <f t="shared" si="9"/>
        <v>-31979.503079999999</v>
      </c>
      <c r="I108" s="151">
        <f t="shared" si="9"/>
        <v>-32619.093141599998</v>
      </c>
      <c r="J108" s="151">
        <f t="shared" si="9"/>
        <v>-33271.475004432003</v>
      </c>
      <c r="K108" s="151">
        <f t="shared" si="9"/>
        <v>-33936.904504520644</v>
      </c>
      <c r="L108" s="151">
        <f t="shared" si="9"/>
        <v>-34615.642594611047</v>
      </c>
      <c r="M108" s="151">
        <f t="shared" si="9"/>
        <v>-35307.955446503271</v>
      </c>
      <c r="N108" s="151">
        <f t="shared" si="9"/>
        <v>-36014.114555433334</v>
      </c>
      <c r="O108" s="151">
        <f t="shared" si="9"/>
        <v>-36734.396846542004</v>
      </c>
      <c r="P108" s="151">
        <f t="shared" si="9"/>
        <v>-37469.084783472841</v>
      </c>
      <c r="Q108" s="151">
        <f t="shared" si="9"/>
        <v>0</v>
      </c>
      <c r="R108" s="151">
        <f t="shared" si="9"/>
        <v>0</v>
      </c>
      <c r="S108" s="151">
        <f t="shared" si="9"/>
        <v>0</v>
      </c>
      <c r="T108" s="151">
        <f t="shared" si="9"/>
        <v>0</v>
      </c>
      <c r="U108" s="151">
        <f t="shared" si="9"/>
        <v>0</v>
      </c>
      <c r="V108" s="151">
        <f t="shared" si="9"/>
        <v>0</v>
      </c>
      <c r="W108" s="151">
        <f t="shared" si="9"/>
        <v>0</v>
      </c>
      <c r="X108" s="151">
        <f t="shared" si="9"/>
        <v>0</v>
      </c>
      <c r="Y108" s="151">
        <f t="shared" si="9"/>
        <v>0</v>
      </c>
      <c r="Z108" s="151">
        <f t="shared" si="9"/>
        <v>0</v>
      </c>
      <c r="AA108" s="151">
        <f t="shared" si="9"/>
        <v>0</v>
      </c>
      <c r="AB108" s="151">
        <f t="shared" si="9"/>
        <v>0</v>
      </c>
      <c r="AC108" s="151">
        <f t="shared" si="9"/>
        <v>0</v>
      </c>
      <c r="AD108" s="151">
        <f t="shared" si="9"/>
        <v>0</v>
      </c>
      <c r="AE108" s="151">
        <f t="shared" si="9"/>
        <v>0</v>
      </c>
      <c r="AF108" s="151">
        <f t="shared" si="9"/>
        <v>0</v>
      </c>
      <c r="AG108" s="151">
        <f t="shared" si="9"/>
        <v>0</v>
      </c>
      <c r="AH108" s="151">
        <f t="shared" si="9"/>
        <v>0</v>
      </c>
      <c r="AI108" s="151">
        <f t="shared" si="9"/>
        <v>0</v>
      </c>
      <c r="AJ108" s="151">
        <f t="shared" si="9"/>
        <v>0</v>
      </c>
      <c r="AK108" s="151">
        <f t="shared" si="9"/>
        <v>0</v>
      </c>
      <c r="AL108" s="151">
        <f t="shared" si="9"/>
        <v>0</v>
      </c>
      <c r="AM108" s="151">
        <f t="shared" si="9"/>
        <v>0</v>
      </c>
      <c r="AN108" s="151">
        <f t="shared" si="9"/>
        <v>0</v>
      </c>
      <c r="AO108" s="151">
        <f t="shared" si="9"/>
        <v>0</v>
      </c>
      <c r="AP108" s="151">
        <f t="shared" si="9"/>
        <v>0</v>
      </c>
      <c r="AQ108" s="151">
        <f t="shared" si="9"/>
        <v>0</v>
      </c>
      <c r="AR108" s="152">
        <f t="shared" si="9"/>
        <v>0</v>
      </c>
    </row>
    <row r="109" spans="1:44" s="66" customFormat="1" x14ac:dyDescent="0.2">
      <c r="A109" s="63"/>
      <c r="B109" s="117" t="s">
        <v>154</v>
      </c>
      <c r="C109" s="122" t="s">
        <v>93</v>
      </c>
      <c r="D109" s="153"/>
      <c r="E109" s="154">
        <f t="shared" ref="E109:AR109" si="10">-IF(E91&gt;$C$18,0,E92*(IF($C$47=0,0,($C$48+$C$49)/$C$47*$C$10*MAX($C$15,$C$16)*3.6/1000+$C$13*$C$24*35.8/1000*$C$17/$C$47*($C$48+$C$49))+$C$45*$C$46))</f>
        <v>0</v>
      </c>
      <c r="F109" s="154">
        <f t="shared" si="10"/>
        <v>0</v>
      </c>
      <c r="G109" s="154">
        <f t="shared" si="10"/>
        <v>0</v>
      </c>
      <c r="H109" s="154">
        <f t="shared" si="10"/>
        <v>0</v>
      </c>
      <c r="I109" s="154">
        <f t="shared" si="10"/>
        <v>0</v>
      </c>
      <c r="J109" s="154">
        <f t="shared" si="10"/>
        <v>0</v>
      </c>
      <c r="K109" s="154">
        <f t="shared" si="10"/>
        <v>0</v>
      </c>
      <c r="L109" s="154">
        <f t="shared" si="10"/>
        <v>0</v>
      </c>
      <c r="M109" s="154">
        <f t="shared" si="10"/>
        <v>0</v>
      </c>
      <c r="N109" s="154">
        <f t="shared" si="10"/>
        <v>0</v>
      </c>
      <c r="O109" s="154">
        <f t="shared" si="10"/>
        <v>0</v>
      </c>
      <c r="P109" s="154">
        <f t="shared" si="10"/>
        <v>0</v>
      </c>
      <c r="Q109" s="154">
        <f t="shared" si="10"/>
        <v>0</v>
      </c>
      <c r="R109" s="154">
        <f t="shared" si="10"/>
        <v>0</v>
      </c>
      <c r="S109" s="154">
        <f t="shared" si="10"/>
        <v>0</v>
      </c>
      <c r="T109" s="154">
        <f t="shared" si="10"/>
        <v>0</v>
      </c>
      <c r="U109" s="154">
        <f t="shared" si="10"/>
        <v>0</v>
      </c>
      <c r="V109" s="154">
        <f t="shared" si="10"/>
        <v>0</v>
      </c>
      <c r="W109" s="154">
        <f t="shared" si="10"/>
        <v>0</v>
      </c>
      <c r="X109" s="154">
        <f t="shared" si="10"/>
        <v>0</v>
      </c>
      <c r="Y109" s="154">
        <f t="shared" si="10"/>
        <v>0</v>
      </c>
      <c r="Z109" s="154">
        <f t="shared" si="10"/>
        <v>0</v>
      </c>
      <c r="AA109" s="154">
        <f t="shared" si="10"/>
        <v>0</v>
      </c>
      <c r="AB109" s="154">
        <f t="shared" si="10"/>
        <v>0</v>
      </c>
      <c r="AC109" s="154">
        <f t="shared" si="10"/>
        <v>0</v>
      </c>
      <c r="AD109" s="154">
        <f t="shared" si="10"/>
        <v>0</v>
      </c>
      <c r="AE109" s="154">
        <f t="shared" si="10"/>
        <v>0</v>
      </c>
      <c r="AF109" s="154">
        <f t="shared" si="10"/>
        <v>0</v>
      </c>
      <c r="AG109" s="154">
        <f t="shared" si="10"/>
        <v>0</v>
      </c>
      <c r="AH109" s="154">
        <f t="shared" si="10"/>
        <v>0</v>
      </c>
      <c r="AI109" s="154">
        <f t="shared" si="10"/>
        <v>0</v>
      </c>
      <c r="AJ109" s="154">
        <f t="shared" si="10"/>
        <v>0</v>
      </c>
      <c r="AK109" s="154">
        <f t="shared" si="10"/>
        <v>0</v>
      </c>
      <c r="AL109" s="154">
        <f t="shared" si="10"/>
        <v>0</v>
      </c>
      <c r="AM109" s="154">
        <f t="shared" si="10"/>
        <v>0</v>
      </c>
      <c r="AN109" s="154">
        <f t="shared" si="10"/>
        <v>0</v>
      </c>
      <c r="AO109" s="154">
        <f t="shared" si="10"/>
        <v>0</v>
      </c>
      <c r="AP109" s="154">
        <f t="shared" si="10"/>
        <v>0</v>
      </c>
      <c r="AQ109" s="154">
        <f t="shared" si="10"/>
        <v>0</v>
      </c>
      <c r="AR109" s="155">
        <f t="shared" si="10"/>
        <v>0</v>
      </c>
    </row>
    <row r="110" spans="1:44" s="66" customFormat="1" ht="12.75" customHeight="1" x14ac:dyDescent="0.2">
      <c r="A110" s="63"/>
      <c r="B110" s="117" t="s">
        <v>155</v>
      </c>
      <c r="C110" s="122" t="s">
        <v>67</v>
      </c>
      <c r="D110" s="153"/>
      <c r="E110" s="154">
        <f t="shared" ref="E110:AR110" si="11">E92*$C$51*1000/3.6</f>
        <v>0</v>
      </c>
      <c r="F110" s="154">
        <f t="shared" si="11"/>
        <v>0</v>
      </c>
      <c r="G110" s="154">
        <f t="shared" si="11"/>
        <v>0</v>
      </c>
      <c r="H110" s="154">
        <f t="shared" si="11"/>
        <v>0</v>
      </c>
      <c r="I110" s="154">
        <f t="shared" si="11"/>
        <v>0</v>
      </c>
      <c r="J110" s="154">
        <f t="shared" si="11"/>
        <v>0</v>
      </c>
      <c r="K110" s="154">
        <f t="shared" si="11"/>
        <v>0</v>
      </c>
      <c r="L110" s="154">
        <f t="shared" si="11"/>
        <v>0</v>
      </c>
      <c r="M110" s="154">
        <f t="shared" si="11"/>
        <v>0</v>
      </c>
      <c r="N110" s="154">
        <f t="shared" si="11"/>
        <v>0</v>
      </c>
      <c r="O110" s="154">
        <f t="shared" si="11"/>
        <v>0</v>
      </c>
      <c r="P110" s="154">
        <f t="shared" si="11"/>
        <v>0</v>
      </c>
      <c r="Q110" s="154">
        <f t="shared" si="11"/>
        <v>0</v>
      </c>
      <c r="R110" s="154">
        <f t="shared" si="11"/>
        <v>0</v>
      </c>
      <c r="S110" s="154">
        <f t="shared" si="11"/>
        <v>0</v>
      </c>
      <c r="T110" s="154">
        <f t="shared" si="11"/>
        <v>0</v>
      </c>
      <c r="U110" s="154">
        <f t="shared" si="11"/>
        <v>0</v>
      </c>
      <c r="V110" s="154">
        <f t="shared" si="11"/>
        <v>0</v>
      </c>
      <c r="W110" s="154">
        <f t="shared" si="11"/>
        <v>0</v>
      </c>
      <c r="X110" s="154">
        <f t="shared" si="11"/>
        <v>0</v>
      </c>
      <c r="Y110" s="154">
        <f t="shared" si="11"/>
        <v>0</v>
      </c>
      <c r="Z110" s="154">
        <f t="shared" si="11"/>
        <v>0</v>
      </c>
      <c r="AA110" s="154">
        <f t="shared" si="11"/>
        <v>0</v>
      </c>
      <c r="AB110" s="154">
        <f t="shared" si="11"/>
        <v>0</v>
      </c>
      <c r="AC110" s="154">
        <f t="shared" si="11"/>
        <v>0</v>
      </c>
      <c r="AD110" s="154">
        <f t="shared" si="11"/>
        <v>0</v>
      </c>
      <c r="AE110" s="154">
        <f t="shared" si="11"/>
        <v>0</v>
      </c>
      <c r="AF110" s="154">
        <f t="shared" si="11"/>
        <v>0</v>
      </c>
      <c r="AG110" s="154">
        <f t="shared" si="11"/>
        <v>0</v>
      </c>
      <c r="AH110" s="154">
        <f t="shared" si="11"/>
        <v>0</v>
      </c>
      <c r="AI110" s="154">
        <f t="shared" si="11"/>
        <v>0</v>
      </c>
      <c r="AJ110" s="154">
        <f t="shared" si="11"/>
        <v>0</v>
      </c>
      <c r="AK110" s="154">
        <f t="shared" si="11"/>
        <v>0</v>
      </c>
      <c r="AL110" s="154">
        <f t="shared" si="11"/>
        <v>0</v>
      </c>
      <c r="AM110" s="154">
        <f t="shared" si="11"/>
        <v>0</v>
      </c>
      <c r="AN110" s="154">
        <f t="shared" si="11"/>
        <v>0</v>
      </c>
      <c r="AO110" s="154">
        <f t="shared" si="11"/>
        <v>0</v>
      </c>
      <c r="AP110" s="154">
        <f t="shared" si="11"/>
        <v>0</v>
      </c>
      <c r="AQ110" s="154">
        <f t="shared" si="11"/>
        <v>0</v>
      </c>
      <c r="AR110" s="155">
        <f t="shared" si="11"/>
        <v>0</v>
      </c>
    </row>
    <row r="111" spans="1:44" s="66" customFormat="1" x14ac:dyDescent="0.2">
      <c r="A111" s="63"/>
      <c r="B111" s="117" t="s">
        <v>156</v>
      </c>
      <c r="C111" s="122" t="s">
        <v>67</v>
      </c>
      <c r="D111" s="153"/>
      <c r="E111" s="154">
        <f t="shared" ref="E111:AR111" si="12">E92*$C$52</f>
        <v>0</v>
      </c>
      <c r="F111" s="154">
        <f t="shared" si="12"/>
        <v>0</v>
      </c>
      <c r="G111" s="154">
        <f t="shared" si="12"/>
        <v>0</v>
      </c>
      <c r="H111" s="154">
        <f t="shared" si="12"/>
        <v>0</v>
      </c>
      <c r="I111" s="154">
        <f t="shared" si="12"/>
        <v>0</v>
      </c>
      <c r="J111" s="154">
        <f t="shared" si="12"/>
        <v>0</v>
      </c>
      <c r="K111" s="154">
        <f t="shared" si="12"/>
        <v>0</v>
      </c>
      <c r="L111" s="154">
        <f t="shared" si="12"/>
        <v>0</v>
      </c>
      <c r="M111" s="154">
        <f t="shared" si="12"/>
        <v>0</v>
      </c>
      <c r="N111" s="154">
        <f t="shared" si="12"/>
        <v>0</v>
      </c>
      <c r="O111" s="154">
        <f t="shared" si="12"/>
        <v>0</v>
      </c>
      <c r="P111" s="154">
        <f t="shared" si="12"/>
        <v>0</v>
      </c>
      <c r="Q111" s="154">
        <f t="shared" si="12"/>
        <v>0</v>
      </c>
      <c r="R111" s="154">
        <f t="shared" si="12"/>
        <v>0</v>
      </c>
      <c r="S111" s="154">
        <f t="shared" si="12"/>
        <v>0</v>
      </c>
      <c r="T111" s="154">
        <f t="shared" si="12"/>
        <v>0</v>
      </c>
      <c r="U111" s="154">
        <f t="shared" si="12"/>
        <v>0</v>
      </c>
      <c r="V111" s="154">
        <f t="shared" si="12"/>
        <v>0</v>
      </c>
      <c r="W111" s="154">
        <f t="shared" si="12"/>
        <v>0</v>
      </c>
      <c r="X111" s="154">
        <f t="shared" si="12"/>
        <v>0</v>
      </c>
      <c r="Y111" s="154">
        <f t="shared" si="12"/>
        <v>0</v>
      </c>
      <c r="Z111" s="154">
        <f t="shared" si="12"/>
        <v>0</v>
      </c>
      <c r="AA111" s="154">
        <f t="shared" si="12"/>
        <v>0</v>
      </c>
      <c r="AB111" s="154">
        <f t="shared" si="12"/>
        <v>0</v>
      </c>
      <c r="AC111" s="154">
        <f t="shared" si="12"/>
        <v>0</v>
      </c>
      <c r="AD111" s="154">
        <f t="shared" si="12"/>
        <v>0</v>
      </c>
      <c r="AE111" s="154">
        <f t="shared" si="12"/>
        <v>0</v>
      </c>
      <c r="AF111" s="154">
        <f t="shared" si="12"/>
        <v>0</v>
      </c>
      <c r="AG111" s="154">
        <f t="shared" si="12"/>
        <v>0</v>
      </c>
      <c r="AH111" s="154">
        <f t="shared" si="12"/>
        <v>0</v>
      </c>
      <c r="AI111" s="154">
        <f t="shared" si="12"/>
        <v>0</v>
      </c>
      <c r="AJ111" s="154">
        <f t="shared" si="12"/>
        <v>0</v>
      </c>
      <c r="AK111" s="154">
        <f t="shared" si="12"/>
        <v>0</v>
      </c>
      <c r="AL111" s="154">
        <f t="shared" si="12"/>
        <v>0</v>
      </c>
      <c r="AM111" s="154">
        <f t="shared" si="12"/>
        <v>0</v>
      </c>
      <c r="AN111" s="154">
        <f t="shared" si="12"/>
        <v>0</v>
      </c>
      <c r="AO111" s="154">
        <f t="shared" si="12"/>
        <v>0</v>
      </c>
      <c r="AP111" s="154">
        <f t="shared" si="12"/>
        <v>0</v>
      </c>
      <c r="AQ111" s="154">
        <f t="shared" si="12"/>
        <v>0</v>
      </c>
      <c r="AR111" s="155">
        <f t="shared" si="12"/>
        <v>0</v>
      </c>
    </row>
    <row r="112" spans="1:44" s="66" customFormat="1" x14ac:dyDescent="0.2">
      <c r="A112" s="63"/>
      <c r="B112" s="117" t="s">
        <v>157</v>
      </c>
      <c r="C112" s="122" t="s">
        <v>67</v>
      </c>
      <c r="D112" s="153"/>
      <c r="E112" s="154">
        <f t="shared" ref="E112:AR112" si="13">E92*$C$53*1000/31.65</f>
        <v>0</v>
      </c>
      <c r="F112" s="154">
        <f t="shared" si="13"/>
        <v>0</v>
      </c>
      <c r="G112" s="154">
        <f t="shared" si="13"/>
        <v>0</v>
      </c>
      <c r="H112" s="154">
        <f t="shared" si="13"/>
        <v>0</v>
      </c>
      <c r="I112" s="154">
        <f t="shared" si="13"/>
        <v>0</v>
      </c>
      <c r="J112" s="154">
        <f t="shared" si="13"/>
        <v>0</v>
      </c>
      <c r="K112" s="154">
        <f t="shared" si="13"/>
        <v>0</v>
      </c>
      <c r="L112" s="154">
        <f t="shared" si="13"/>
        <v>0</v>
      </c>
      <c r="M112" s="154">
        <f t="shared" si="13"/>
        <v>0</v>
      </c>
      <c r="N112" s="154">
        <f t="shared" si="13"/>
        <v>0</v>
      </c>
      <c r="O112" s="154">
        <f t="shared" si="13"/>
        <v>0</v>
      </c>
      <c r="P112" s="154">
        <f t="shared" si="13"/>
        <v>0</v>
      </c>
      <c r="Q112" s="154">
        <f t="shared" si="13"/>
        <v>0</v>
      </c>
      <c r="R112" s="154">
        <f t="shared" si="13"/>
        <v>0</v>
      </c>
      <c r="S112" s="154">
        <f t="shared" si="13"/>
        <v>0</v>
      </c>
      <c r="T112" s="154">
        <f t="shared" si="13"/>
        <v>0</v>
      </c>
      <c r="U112" s="154">
        <f t="shared" si="13"/>
        <v>0</v>
      </c>
      <c r="V112" s="154">
        <f t="shared" si="13"/>
        <v>0</v>
      </c>
      <c r="W112" s="154">
        <f t="shared" si="13"/>
        <v>0</v>
      </c>
      <c r="X112" s="154">
        <f t="shared" si="13"/>
        <v>0</v>
      </c>
      <c r="Y112" s="154">
        <f t="shared" si="13"/>
        <v>0</v>
      </c>
      <c r="Z112" s="154">
        <f t="shared" si="13"/>
        <v>0</v>
      </c>
      <c r="AA112" s="154">
        <f t="shared" si="13"/>
        <v>0</v>
      </c>
      <c r="AB112" s="154">
        <f t="shared" si="13"/>
        <v>0</v>
      </c>
      <c r="AC112" s="154">
        <f t="shared" si="13"/>
        <v>0</v>
      </c>
      <c r="AD112" s="154">
        <f t="shared" si="13"/>
        <v>0</v>
      </c>
      <c r="AE112" s="154">
        <f t="shared" si="13"/>
        <v>0</v>
      </c>
      <c r="AF112" s="154">
        <f t="shared" si="13"/>
        <v>0</v>
      </c>
      <c r="AG112" s="154">
        <f t="shared" si="13"/>
        <v>0</v>
      </c>
      <c r="AH112" s="154">
        <f t="shared" si="13"/>
        <v>0</v>
      </c>
      <c r="AI112" s="154">
        <f t="shared" si="13"/>
        <v>0</v>
      </c>
      <c r="AJ112" s="154">
        <f t="shared" si="13"/>
        <v>0</v>
      </c>
      <c r="AK112" s="154">
        <f t="shared" si="13"/>
        <v>0</v>
      </c>
      <c r="AL112" s="154">
        <f t="shared" si="13"/>
        <v>0</v>
      </c>
      <c r="AM112" s="154">
        <f t="shared" si="13"/>
        <v>0</v>
      </c>
      <c r="AN112" s="154">
        <f t="shared" si="13"/>
        <v>0</v>
      </c>
      <c r="AO112" s="154">
        <f t="shared" si="13"/>
        <v>0</v>
      </c>
      <c r="AP112" s="154">
        <f t="shared" si="13"/>
        <v>0</v>
      </c>
      <c r="AQ112" s="154">
        <f t="shared" si="13"/>
        <v>0</v>
      </c>
      <c r="AR112" s="155">
        <f t="shared" si="13"/>
        <v>0</v>
      </c>
    </row>
    <row r="113" spans="1:44" s="66" customFormat="1" x14ac:dyDescent="0.2">
      <c r="A113" s="63"/>
      <c r="B113" s="117" t="s">
        <v>158</v>
      </c>
      <c r="C113" s="122" t="s">
        <v>67</v>
      </c>
      <c r="D113" s="153"/>
      <c r="E113" s="154">
        <f t="shared" ref="E113:AR113" si="14">IF(E105&gt;0,E112,IF(E104=0,E110,IF(E103=0,E111,(E110+E111*$C$57)/(1+$C$57))))</f>
        <v>0</v>
      </c>
      <c r="F113" s="154">
        <f t="shared" si="14"/>
        <v>0</v>
      </c>
      <c r="G113" s="154">
        <f t="shared" si="14"/>
        <v>0</v>
      </c>
      <c r="H113" s="154">
        <f t="shared" si="14"/>
        <v>0</v>
      </c>
      <c r="I113" s="154">
        <f t="shared" si="14"/>
        <v>0</v>
      </c>
      <c r="J113" s="154">
        <f t="shared" si="14"/>
        <v>0</v>
      </c>
      <c r="K113" s="154">
        <f t="shared" si="14"/>
        <v>0</v>
      </c>
      <c r="L113" s="154">
        <f t="shared" si="14"/>
        <v>0</v>
      </c>
      <c r="M113" s="154">
        <f t="shared" si="14"/>
        <v>0</v>
      </c>
      <c r="N113" s="154">
        <f t="shared" si="14"/>
        <v>0</v>
      </c>
      <c r="O113" s="154">
        <f t="shared" si="14"/>
        <v>0</v>
      </c>
      <c r="P113" s="154">
        <f t="shared" si="14"/>
        <v>0</v>
      </c>
      <c r="Q113" s="154">
        <f t="shared" si="14"/>
        <v>0</v>
      </c>
      <c r="R113" s="154">
        <f t="shared" si="14"/>
        <v>0</v>
      </c>
      <c r="S113" s="154">
        <f t="shared" si="14"/>
        <v>0</v>
      </c>
      <c r="T113" s="154">
        <f t="shared" si="14"/>
        <v>0</v>
      </c>
      <c r="U113" s="154">
        <f t="shared" si="14"/>
        <v>0</v>
      </c>
      <c r="V113" s="154">
        <f t="shared" si="14"/>
        <v>0</v>
      </c>
      <c r="W113" s="154">
        <f t="shared" si="14"/>
        <v>0</v>
      </c>
      <c r="X113" s="154">
        <f t="shared" si="14"/>
        <v>0</v>
      </c>
      <c r="Y113" s="154">
        <f t="shared" si="14"/>
        <v>0</v>
      </c>
      <c r="Z113" s="154">
        <f t="shared" si="14"/>
        <v>0</v>
      </c>
      <c r="AA113" s="154">
        <f t="shared" si="14"/>
        <v>0</v>
      </c>
      <c r="AB113" s="154">
        <f t="shared" si="14"/>
        <v>0</v>
      </c>
      <c r="AC113" s="154">
        <f t="shared" si="14"/>
        <v>0</v>
      </c>
      <c r="AD113" s="154">
        <f t="shared" si="14"/>
        <v>0</v>
      </c>
      <c r="AE113" s="154">
        <f t="shared" si="14"/>
        <v>0</v>
      </c>
      <c r="AF113" s="154">
        <f t="shared" si="14"/>
        <v>0</v>
      </c>
      <c r="AG113" s="154">
        <f t="shared" si="14"/>
        <v>0</v>
      </c>
      <c r="AH113" s="154">
        <f t="shared" si="14"/>
        <v>0</v>
      </c>
      <c r="AI113" s="154">
        <f t="shared" si="14"/>
        <v>0</v>
      </c>
      <c r="AJ113" s="154">
        <f t="shared" si="14"/>
        <v>0</v>
      </c>
      <c r="AK113" s="154">
        <f t="shared" si="14"/>
        <v>0</v>
      </c>
      <c r="AL113" s="154">
        <f t="shared" si="14"/>
        <v>0</v>
      </c>
      <c r="AM113" s="154">
        <f t="shared" si="14"/>
        <v>0</v>
      </c>
      <c r="AN113" s="154">
        <f t="shared" si="14"/>
        <v>0</v>
      </c>
      <c r="AO113" s="154">
        <f t="shared" si="14"/>
        <v>0</v>
      </c>
      <c r="AP113" s="154">
        <f t="shared" si="14"/>
        <v>0</v>
      </c>
      <c r="AQ113" s="154">
        <f t="shared" si="14"/>
        <v>0</v>
      </c>
      <c r="AR113" s="155">
        <f t="shared" si="14"/>
        <v>0</v>
      </c>
    </row>
    <row r="114" spans="1:44" s="66" customFormat="1" x14ac:dyDescent="0.2">
      <c r="A114" s="63"/>
      <c r="B114" s="117" t="s">
        <v>159</v>
      </c>
      <c r="C114" s="122" t="s">
        <v>142</v>
      </c>
      <c r="D114" s="153"/>
      <c r="E114" s="154">
        <f t="shared" ref="E114:AR114" si="15">($C$12*$C$15+$C$11*$C$16)/1000*3.6</f>
        <v>1123.2</v>
      </c>
      <c r="F114" s="154">
        <f t="shared" si="15"/>
        <v>1123.2</v>
      </c>
      <c r="G114" s="154">
        <f t="shared" si="15"/>
        <v>1123.2</v>
      </c>
      <c r="H114" s="154">
        <f t="shared" si="15"/>
        <v>1123.2</v>
      </c>
      <c r="I114" s="154">
        <f t="shared" si="15"/>
        <v>1123.2</v>
      </c>
      <c r="J114" s="154">
        <f t="shared" si="15"/>
        <v>1123.2</v>
      </c>
      <c r="K114" s="154">
        <f t="shared" si="15"/>
        <v>1123.2</v>
      </c>
      <c r="L114" s="154">
        <f t="shared" si="15"/>
        <v>1123.2</v>
      </c>
      <c r="M114" s="154">
        <f t="shared" si="15"/>
        <v>1123.2</v>
      </c>
      <c r="N114" s="154">
        <f t="shared" si="15"/>
        <v>1123.2</v>
      </c>
      <c r="O114" s="154">
        <f t="shared" si="15"/>
        <v>1123.2</v>
      </c>
      <c r="P114" s="154">
        <f t="shared" si="15"/>
        <v>1123.2</v>
      </c>
      <c r="Q114" s="154">
        <f t="shared" si="15"/>
        <v>1123.2</v>
      </c>
      <c r="R114" s="154">
        <f t="shared" si="15"/>
        <v>1123.2</v>
      </c>
      <c r="S114" s="154">
        <f t="shared" si="15"/>
        <v>1123.2</v>
      </c>
      <c r="T114" s="154">
        <f t="shared" si="15"/>
        <v>1123.2</v>
      </c>
      <c r="U114" s="154">
        <f t="shared" si="15"/>
        <v>1123.2</v>
      </c>
      <c r="V114" s="154">
        <f t="shared" si="15"/>
        <v>1123.2</v>
      </c>
      <c r="W114" s="154">
        <f t="shared" si="15"/>
        <v>1123.2</v>
      </c>
      <c r="X114" s="154">
        <f t="shared" si="15"/>
        <v>1123.2</v>
      </c>
      <c r="Y114" s="154">
        <f t="shared" si="15"/>
        <v>1123.2</v>
      </c>
      <c r="Z114" s="154">
        <f t="shared" si="15"/>
        <v>1123.2</v>
      </c>
      <c r="AA114" s="154">
        <f t="shared" si="15"/>
        <v>1123.2</v>
      </c>
      <c r="AB114" s="154">
        <f t="shared" si="15"/>
        <v>1123.2</v>
      </c>
      <c r="AC114" s="154">
        <f t="shared" si="15"/>
        <v>1123.2</v>
      </c>
      <c r="AD114" s="154">
        <f t="shared" si="15"/>
        <v>1123.2</v>
      </c>
      <c r="AE114" s="154">
        <f t="shared" si="15"/>
        <v>1123.2</v>
      </c>
      <c r="AF114" s="154">
        <f t="shared" si="15"/>
        <v>1123.2</v>
      </c>
      <c r="AG114" s="154">
        <f t="shared" si="15"/>
        <v>1123.2</v>
      </c>
      <c r="AH114" s="154">
        <f t="shared" si="15"/>
        <v>1123.2</v>
      </c>
      <c r="AI114" s="154">
        <f t="shared" si="15"/>
        <v>1123.2</v>
      </c>
      <c r="AJ114" s="154">
        <f t="shared" si="15"/>
        <v>1123.2</v>
      </c>
      <c r="AK114" s="154">
        <f t="shared" si="15"/>
        <v>1123.2</v>
      </c>
      <c r="AL114" s="154">
        <f t="shared" si="15"/>
        <v>1123.2</v>
      </c>
      <c r="AM114" s="154">
        <f t="shared" si="15"/>
        <v>1123.2</v>
      </c>
      <c r="AN114" s="154">
        <f t="shared" si="15"/>
        <v>1123.2</v>
      </c>
      <c r="AO114" s="154">
        <f t="shared" si="15"/>
        <v>1123.2</v>
      </c>
      <c r="AP114" s="154">
        <f t="shared" si="15"/>
        <v>1123.2</v>
      </c>
      <c r="AQ114" s="154">
        <f t="shared" si="15"/>
        <v>1123.2</v>
      </c>
      <c r="AR114" s="155">
        <f t="shared" si="15"/>
        <v>1123.2</v>
      </c>
    </row>
    <row r="115" spans="1:44" s="66" customFormat="1" x14ac:dyDescent="0.2">
      <c r="A115" s="63"/>
      <c r="B115" s="117" t="s">
        <v>160</v>
      </c>
      <c r="C115" s="122" t="s">
        <v>93</v>
      </c>
      <c r="D115" s="153"/>
      <c r="E115" s="154">
        <f t="shared" ref="E115:AR115" si="16">MIN(E114,E106)*MIN(E113,MAX($C$54:$C$56))</f>
        <v>0</v>
      </c>
      <c r="F115" s="154">
        <f t="shared" si="16"/>
        <v>0</v>
      </c>
      <c r="G115" s="154">
        <f t="shared" si="16"/>
        <v>0</v>
      </c>
      <c r="H115" s="154">
        <f t="shared" si="16"/>
        <v>0</v>
      </c>
      <c r="I115" s="154">
        <f t="shared" si="16"/>
        <v>0</v>
      </c>
      <c r="J115" s="154">
        <f t="shared" si="16"/>
        <v>0</v>
      </c>
      <c r="K115" s="154">
        <f t="shared" si="16"/>
        <v>0</v>
      </c>
      <c r="L115" s="154">
        <f t="shared" si="16"/>
        <v>0</v>
      </c>
      <c r="M115" s="154">
        <f t="shared" si="16"/>
        <v>0</v>
      </c>
      <c r="N115" s="154">
        <f t="shared" si="16"/>
        <v>0</v>
      </c>
      <c r="O115" s="154">
        <f t="shared" si="16"/>
        <v>0</v>
      </c>
      <c r="P115" s="154">
        <f t="shared" si="16"/>
        <v>0</v>
      </c>
      <c r="Q115" s="154">
        <f t="shared" si="16"/>
        <v>0</v>
      </c>
      <c r="R115" s="154">
        <f t="shared" si="16"/>
        <v>0</v>
      </c>
      <c r="S115" s="154">
        <f t="shared" si="16"/>
        <v>0</v>
      </c>
      <c r="T115" s="154">
        <f t="shared" si="16"/>
        <v>0</v>
      </c>
      <c r="U115" s="154">
        <f t="shared" si="16"/>
        <v>0</v>
      </c>
      <c r="V115" s="154">
        <f t="shared" si="16"/>
        <v>0</v>
      </c>
      <c r="W115" s="154">
        <f t="shared" si="16"/>
        <v>0</v>
      </c>
      <c r="X115" s="154">
        <f t="shared" si="16"/>
        <v>0</v>
      </c>
      <c r="Y115" s="154">
        <f t="shared" si="16"/>
        <v>0</v>
      </c>
      <c r="Z115" s="154">
        <f t="shared" si="16"/>
        <v>0</v>
      </c>
      <c r="AA115" s="154">
        <f t="shared" si="16"/>
        <v>0</v>
      </c>
      <c r="AB115" s="154">
        <f t="shared" si="16"/>
        <v>0</v>
      </c>
      <c r="AC115" s="154">
        <f t="shared" si="16"/>
        <v>0</v>
      </c>
      <c r="AD115" s="154">
        <f t="shared" si="16"/>
        <v>0</v>
      </c>
      <c r="AE115" s="154">
        <f t="shared" si="16"/>
        <v>0</v>
      </c>
      <c r="AF115" s="154">
        <f t="shared" si="16"/>
        <v>0</v>
      </c>
      <c r="AG115" s="154">
        <f t="shared" si="16"/>
        <v>0</v>
      </c>
      <c r="AH115" s="154">
        <f t="shared" si="16"/>
        <v>0</v>
      </c>
      <c r="AI115" s="154">
        <f t="shared" si="16"/>
        <v>0</v>
      </c>
      <c r="AJ115" s="154">
        <f t="shared" si="16"/>
        <v>0</v>
      </c>
      <c r="AK115" s="154">
        <f t="shared" si="16"/>
        <v>0</v>
      </c>
      <c r="AL115" s="154">
        <f t="shared" si="16"/>
        <v>0</v>
      </c>
      <c r="AM115" s="154">
        <f t="shared" si="16"/>
        <v>0</v>
      </c>
      <c r="AN115" s="154">
        <f t="shared" si="16"/>
        <v>0</v>
      </c>
      <c r="AO115" s="154">
        <f t="shared" si="16"/>
        <v>0</v>
      </c>
      <c r="AP115" s="154">
        <f t="shared" si="16"/>
        <v>0</v>
      </c>
      <c r="AQ115" s="154">
        <f t="shared" si="16"/>
        <v>0</v>
      </c>
      <c r="AR115" s="155">
        <f t="shared" si="16"/>
        <v>0</v>
      </c>
    </row>
    <row r="116" spans="1:44" s="66" customFormat="1" x14ac:dyDescent="0.2">
      <c r="A116" s="63"/>
      <c r="B116" s="118" t="s">
        <v>161</v>
      </c>
      <c r="C116" s="158" t="s">
        <v>93</v>
      </c>
      <c r="D116" s="159"/>
      <c r="E116" s="160">
        <f>MAX(0,E106-E114)*E113</f>
        <v>0</v>
      </c>
      <c r="F116" s="160">
        <f t="shared" ref="F116:AR116" si="17">MAX(0,F106-F114)*F113</f>
        <v>0</v>
      </c>
      <c r="G116" s="160">
        <f t="shared" si="17"/>
        <v>0</v>
      </c>
      <c r="H116" s="160">
        <f t="shared" si="17"/>
        <v>0</v>
      </c>
      <c r="I116" s="160">
        <f t="shared" si="17"/>
        <v>0</v>
      </c>
      <c r="J116" s="160">
        <f t="shared" si="17"/>
        <v>0</v>
      </c>
      <c r="K116" s="160">
        <f t="shared" si="17"/>
        <v>0</v>
      </c>
      <c r="L116" s="160">
        <f t="shared" si="17"/>
        <v>0</v>
      </c>
      <c r="M116" s="160">
        <f t="shared" si="17"/>
        <v>0</v>
      </c>
      <c r="N116" s="160">
        <f t="shared" si="17"/>
        <v>0</v>
      </c>
      <c r="O116" s="160">
        <f t="shared" si="17"/>
        <v>0</v>
      </c>
      <c r="P116" s="160">
        <f t="shared" si="17"/>
        <v>0</v>
      </c>
      <c r="Q116" s="160">
        <f t="shared" si="17"/>
        <v>0</v>
      </c>
      <c r="R116" s="160">
        <f t="shared" si="17"/>
        <v>0</v>
      </c>
      <c r="S116" s="160">
        <f t="shared" si="17"/>
        <v>0</v>
      </c>
      <c r="T116" s="160">
        <f t="shared" si="17"/>
        <v>0</v>
      </c>
      <c r="U116" s="160">
        <f t="shared" si="17"/>
        <v>0</v>
      </c>
      <c r="V116" s="160">
        <f t="shared" si="17"/>
        <v>0</v>
      </c>
      <c r="W116" s="160">
        <f t="shared" si="17"/>
        <v>0</v>
      </c>
      <c r="X116" s="160">
        <f t="shared" si="17"/>
        <v>0</v>
      </c>
      <c r="Y116" s="160">
        <f t="shared" si="17"/>
        <v>0</v>
      </c>
      <c r="Z116" s="160">
        <f t="shared" si="17"/>
        <v>0</v>
      </c>
      <c r="AA116" s="160">
        <f t="shared" si="17"/>
        <v>0</v>
      </c>
      <c r="AB116" s="160">
        <f t="shared" si="17"/>
        <v>0</v>
      </c>
      <c r="AC116" s="160">
        <f t="shared" si="17"/>
        <v>0</v>
      </c>
      <c r="AD116" s="160">
        <f t="shared" si="17"/>
        <v>0</v>
      </c>
      <c r="AE116" s="160">
        <f t="shared" si="17"/>
        <v>0</v>
      </c>
      <c r="AF116" s="160">
        <f t="shared" si="17"/>
        <v>0</v>
      </c>
      <c r="AG116" s="160">
        <f t="shared" si="17"/>
        <v>0</v>
      </c>
      <c r="AH116" s="160">
        <f t="shared" si="17"/>
        <v>0</v>
      </c>
      <c r="AI116" s="160">
        <f t="shared" si="17"/>
        <v>0</v>
      </c>
      <c r="AJ116" s="160">
        <f t="shared" si="17"/>
        <v>0</v>
      </c>
      <c r="AK116" s="160">
        <f t="shared" si="17"/>
        <v>0</v>
      </c>
      <c r="AL116" s="160">
        <f t="shared" si="17"/>
        <v>0</v>
      </c>
      <c r="AM116" s="160">
        <f t="shared" si="17"/>
        <v>0</v>
      </c>
      <c r="AN116" s="160">
        <f t="shared" si="17"/>
        <v>0</v>
      </c>
      <c r="AO116" s="160">
        <f t="shared" si="17"/>
        <v>0</v>
      </c>
      <c r="AP116" s="160">
        <f t="shared" si="17"/>
        <v>0</v>
      </c>
      <c r="AQ116" s="160">
        <f t="shared" si="17"/>
        <v>0</v>
      </c>
      <c r="AR116" s="161">
        <f t="shared" si="17"/>
        <v>0</v>
      </c>
    </row>
    <row r="117" spans="1:44" s="66" customFormat="1" ht="6" customHeight="1" x14ac:dyDescent="0.2">
      <c r="A117" s="63"/>
      <c r="B117" s="141"/>
      <c r="C117" s="142"/>
      <c r="D117" s="143"/>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c r="AJ117" s="143"/>
      <c r="AK117" s="143"/>
      <c r="AL117" s="143"/>
      <c r="AM117" s="143"/>
      <c r="AN117" s="143"/>
      <c r="AO117" s="143"/>
      <c r="AP117" s="143"/>
      <c r="AQ117" s="143"/>
      <c r="AR117" s="144"/>
    </row>
    <row r="118" spans="1:44" s="66" customFormat="1" x14ac:dyDescent="0.2">
      <c r="A118" s="63"/>
      <c r="B118" s="116" t="s">
        <v>162</v>
      </c>
      <c r="C118" s="149" t="s">
        <v>93</v>
      </c>
      <c r="D118" s="150"/>
      <c r="E118" s="151">
        <f>SUM(E115:E116)</f>
        <v>0</v>
      </c>
      <c r="F118" s="151">
        <f t="shared" ref="F118:AR118" si="18">SUM(F115:F116)</f>
        <v>0</v>
      </c>
      <c r="G118" s="151">
        <f t="shared" si="18"/>
        <v>0</v>
      </c>
      <c r="H118" s="151">
        <f t="shared" si="18"/>
        <v>0</v>
      </c>
      <c r="I118" s="151">
        <f t="shared" si="18"/>
        <v>0</v>
      </c>
      <c r="J118" s="151">
        <f t="shared" si="18"/>
        <v>0</v>
      </c>
      <c r="K118" s="151">
        <f t="shared" si="18"/>
        <v>0</v>
      </c>
      <c r="L118" s="151">
        <f t="shared" si="18"/>
        <v>0</v>
      </c>
      <c r="M118" s="151">
        <f t="shared" si="18"/>
        <v>0</v>
      </c>
      <c r="N118" s="151">
        <f t="shared" si="18"/>
        <v>0</v>
      </c>
      <c r="O118" s="151">
        <f t="shared" si="18"/>
        <v>0</v>
      </c>
      <c r="P118" s="151">
        <f t="shared" si="18"/>
        <v>0</v>
      </c>
      <c r="Q118" s="151">
        <f t="shared" si="18"/>
        <v>0</v>
      </c>
      <c r="R118" s="151">
        <f t="shared" si="18"/>
        <v>0</v>
      </c>
      <c r="S118" s="151">
        <f t="shared" si="18"/>
        <v>0</v>
      </c>
      <c r="T118" s="151">
        <f t="shared" si="18"/>
        <v>0</v>
      </c>
      <c r="U118" s="151">
        <f t="shared" si="18"/>
        <v>0</v>
      </c>
      <c r="V118" s="151">
        <f t="shared" si="18"/>
        <v>0</v>
      </c>
      <c r="W118" s="151">
        <f t="shared" si="18"/>
        <v>0</v>
      </c>
      <c r="X118" s="151">
        <f t="shared" si="18"/>
        <v>0</v>
      </c>
      <c r="Y118" s="151">
        <f t="shared" si="18"/>
        <v>0</v>
      </c>
      <c r="Z118" s="151">
        <f t="shared" si="18"/>
        <v>0</v>
      </c>
      <c r="AA118" s="151">
        <f t="shared" si="18"/>
        <v>0</v>
      </c>
      <c r="AB118" s="151">
        <f t="shared" si="18"/>
        <v>0</v>
      </c>
      <c r="AC118" s="151">
        <f t="shared" si="18"/>
        <v>0</v>
      </c>
      <c r="AD118" s="151">
        <f t="shared" si="18"/>
        <v>0</v>
      </c>
      <c r="AE118" s="151">
        <f t="shared" si="18"/>
        <v>0</v>
      </c>
      <c r="AF118" s="151">
        <f t="shared" si="18"/>
        <v>0</v>
      </c>
      <c r="AG118" s="151">
        <f t="shared" si="18"/>
        <v>0</v>
      </c>
      <c r="AH118" s="151">
        <f t="shared" si="18"/>
        <v>0</v>
      </c>
      <c r="AI118" s="151">
        <f t="shared" si="18"/>
        <v>0</v>
      </c>
      <c r="AJ118" s="151">
        <f t="shared" si="18"/>
        <v>0</v>
      </c>
      <c r="AK118" s="151">
        <f t="shared" si="18"/>
        <v>0</v>
      </c>
      <c r="AL118" s="151">
        <f t="shared" si="18"/>
        <v>0</v>
      </c>
      <c r="AM118" s="151">
        <f t="shared" si="18"/>
        <v>0</v>
      </c>
      <c r="AN118" s="151">
        <f t="shared" si="18"/>
        <v>0</v>
      </c>
      <c r="AO118" s="151">
        <f t="shared" si="18"/>
        <v>0</v>
      </c>
      <c r="AP118" s="151">
        <f t="shared" si="18"/>
        <v>0</v>
      </c>
      <c r="AQ118" s="151">
        <f t="shared" si="18"/>
        <v>0</v>
      </c>
      <c r="AR118" s="152">
        <f t="shared" si="18"/>
        <v>0</v>
      </c>
    </row>
    <row r="119" spans="1:44" s="66" customFormat="1" x14ac:dyDescent="0.2">
      <c r="A119" s="63"/>
      <c r="B119" s="117" t="s">
        <v>163</v>
      </c>
      <c r="C119" s="122" t="s">
        <v>93</v>
      </c>
      <c r="D119" s="153"/>
      <c r="E119" s="154">
        <f>SUM(E108:E109)</f>
        <v>-30135</v>
      </c>
      <c r="F119" s="154">
        <f t="shared" ref="F119:AR119" si="19">SUM(F108:F109)</f>
        <v>-30737.7</v>
      </c>
      <c r="G119" s="154">
        <f t="shared" si="19"/>
        <v>-31352.454000000002</v>
      </c>
      <c r="H119" s="154">
        <f t="shared" si="19"/>
        <v>-31979.503079999999</v>
      </c>
      <c r="I119" s="154">
        <f t="shared" si="19"/>
        <v>-32619.093141599998</v>
      </c>
      <c r="J119" s="154">
        <f t="shared" si="19"/>
        <v>-33271.475004432003</v>
      </c>
      <c r="K119" s="154">
        <f t="shared" si="19"/>
        <v>-33936.904504520644</v>
      </c>
      <c r="L119" s="154">
        <f t="shared" si="19"/>
        <v>-34615.642594611047</v>
      </c>
      <c r="M119" s="154">
        <f t="shared" si="19"/>
        <v>-35307.955446503271</v>
      </c>
      <c r="N119" s="154">
        <f t="shared" si="19"/>
        <v>-36014.114555433334</v>
      </c>
      <c r="O119" s="154">
        <f t="shared" si="19"/>
        <v>-36734.396846542004</v>
      </c>
      <c r="P119" s="154">
        <f t="shared" si="19"/>
        <v>-37469.084783472841</v>
      </c>
      <c r="Q119" s="154">
        <f t="shared" si="19"/>
        <v>0</v>
      </c>
      <c r="R119" s="154">
        <f t="shared" si="19"/>
        <v>0</v>
      </c>
      <c r="S119" s="154">
        <f t="shared" si="19"/>
        <v>0</v>
      </c>
      <c r="T119" s="154">
        <f t="shared" si="19"/>
        <v>0</v>
      </c>
      <c r="U119" s="154">
        <f t="shared" si="19"/>
        <v>0</v>
      </c>
      <c r="V119" s="154">
        <f t="shared" si="19"/>
        <v>0</v>
      </c>
      <c r="W119" s="154">
        <f t="shared" si="19"/>
        <v>0</v>
      </c>
      <c r="X119" s="154">
        <f t="shared" si="19"/>
        <v>0</v>
      </c>
      <c r="Y119" s="154">
        <f t="shared" si="19"/>
        <v>0</v>
      </c>
      <c r="Z119" s="154">
        <f t="shared" si="19"/>
        <v>0</v>
      </c>
      <c r="AA119" s="154">
        <f t="shared" si="19"/>
        <v>0</v>
      </c>
      <c r="AB119" s="154">
        <f t="shared" si="19"/>
        <v>0</v>
      </c>
      <c r="AC119" s="154">
        <f t="shared" si="19"/>
        <v>0</v>
      </c>
      <c r="AD119" s="154">
        <f t="shared" si="19"/>
        <v>0</v>
      </c>
      <c r="AE119" s="154">
        <f t="shared" si="19"/>
        <v>0</v>
      </c>
      <c r="AF119" s="154">
        <f t="shared" si="19"/>
        <v>0</v>
      </c>
      <c r="AG119" s="154">
        <f t="shared" si="19"/>
        <v>0</v>
      </c>
      <c r="AH119" s="154">
        <f t="shared" si="19"/>
        <v>0</v>
      </c>
      <c r="AI119" s="154">
        <f t="shared" si="19"/>
        <v>0</v>
      </c>
      <c r="AJ119" s="154">
        <f t="shared" si="19"/>
        <v>0</v>
      </c>
      <c r="AK119" s="154">
        <f t="shared" si="19"/>
        <v>0</v>
      </c>
      <c r="AL119" s="154">
        <f t="shared" si="19"/>
        <v>0</v>
      </c>
      <c r="AM119" s="154">
        <f t="shared" si="19"/>
        <v>0</v>
      </c>
      <c r="AN119" s="154">
        <f t="shared" si="19"/>
        <v>0</v>
      </c>
      <c r="AO119" s="154">
        <f t="shared" si="19"/>
        <v>0</v>
      </c>
      <c r="AP119" s="154">
        <f t="shared" si="19"/>
        <v>0</v>
      </c>
      <c r="AQ119" s="154">
        <f t="shared" si="19"/>
        <v>0</v>
      </c>
      <c r="AR119" s="155">
        <f t="shared" si="19"/>
        <v>0</v>
      </c>
    </row>
    <row r="120" spans="1:44" s="66" customFormat="1" x14ac:dyDescent="0.2">
      <c r="A120" s="63"/>
      <c r="B120" s="118" t="s">
        <v>164</v>
      </c>
      <c r="C120" s="158" t="s">
        <v>93</v>
      </c>
      <c r="D120" s="162"/>
      <c r="E120" s="160">
        <f>SUM(E118:E119)</f>
        <v>-30135</v>
      </c>
      <c r="F120" s="160">
        <f t="shared" ref="F120:AR120" si="20">SUM(F118:F119)</f>
        <v>-30737.7</v>
      </c>
      <c r="G120" s="160">
        <f t="shared" si="20"/>
        <v>-31352.454000000002</v>
      </c>
      <c r="H120" s="160">
        <f t="shared" si="20"/>
        <v>-31979.503079999999</v>
      </c>
      <c r="I120" s="160">
        <f t="shared" si="20"/>
        <v>-32619.093141599998</v>
      </c>
      <c r="J120" s="160">
        <f t="shared" si="20"/>
        <v>-33271.475004432003</v>
      </c>
      <c r="K120" s="160">
        <f t="shared" si="20"/>
        <v>-33936.904504520644</v>
      </c>
      <c r="L120" s="160">
        <f t="shared" si="20"/>
        <v>-34615.642594611047</v>
      </c>
      <c r="M120" s="160">
        <f t="shared" si="20"/>
        <v>-35307.955446503271</v>
      </c>
      <c r="N120" s="160">
        <f t="shared" si="20"/>
        <v>-36014.114555433334</v>
      </c>
      <c r="O120" s="160">
        <f t="shared" si="20"/>
        <v>-36734.396846542004</v>
      </c>
      <c r="P120" s="160">
        <f t="shared" si="20"/>
        <v>-37469.084783472841</v>
      </c>
      <c r="Q120" s="160">
        <f t="shared" si="20"/>
        <v>0</v>
      </c>
      <c r="R120" s="160">
        <f t="shared" si="20"/>
        <v>0</v>
      </c>
      <c r="S120" s="160">
        <f t="shared" si="20"/>
        <v>0</v>
      </c>
      <c r="T120" s="160">
        <f t="shared" si="20"/>
        <v>0</v>
      </c>
      <c r="U120" s="160">
        <f t="shared" si="20"/>
        <v>0</v>
      </c>
      <c r="V120" s="160">
        <f t="shared" si="20"/>
        <v>0</v>
      </c>
      <c r="W120" s="160">
        <f t="shared" si="20"/>
        <v>0</v>
      </c>
      <c r="X120" s="160">
        <f t="shared" si="20"/>
        <v>0</v>
      </c>
      <c r="Y120" s="160">
        <f t="shared" si="20"/>
        <v>0</v>
      </c>
      <c r="Z120" s="160">
        <f t="shared" si="20"/>
        <v>0</v>
      </c>
      <c r="AA120" s="160">
        <f t="shared" si="20"/>
        <v>0</v>
      </c>
      <c r="AB120" s="160">
        <f t="shared" si="20"/>
        <v>0</v>
      </c>
      <c r="AC120" s="160">
        <f t="shared" si="20"/>
        <v>0</v>
      </c>
      <c r="AD120" s="160">
        <f t="shared" si="20"/>
        <v>0</v>
      </c>
      <c r="AE120" s="160">
        <f t="shared" si="20"/>
        <v>0</v>
      </c>
      <c r="AF120" s="160">
        <f t="shared" si="20"/>
        <v>0</v>
      </c>
      <c r="AG120" s="160">
        <f t="shared" si="20"/>
        <v>0</v>
      </c>
      <c r="AH120" s="160">
        <f t="shared" si="20"/>
        <v>0</v>
      </c>
      <c r="AI120" s="160">
        <f t="shared" si="20"/>
        <v>0</v>
      </c>
      <c r="AJ120" s="160">
        <f t="shared" si="20"/>
        <v>0</v>
      </c>
      <c r="AK120" s="160">
        <f t="shared" si="20"/>
        <v>0</v>
      </c>
      <c r="AL120" s="160">
        <f t="shared" si="20"/>
        <v>0</v>
      </c>
      <c r="AM120" s="160">
        <f t="shared" si="20"/>
        <v>0</v>
      </c>
      <c r="AN120" s="160">
        <f t="shared" si="20"/>
        <v>0</v>
      </c>
      <c r="AO120" s="160">
        <f t="shared" si="20"/>
        <v>0</v>
      </c>
      <c r="AP120" s="160">
        <f t="shared" si="20"/>
        <v>0</v>
      </c>
      <c r="AQ120" s="160">
        <f t="shared" si="20"/>
        <v>0</v>
      </c>
      <c r="AR120" s="161">
        <f t="shared" si="20"/>
        <v>0</v>
      </c>
    </row>
    <row r="121" spans="1:44" s="66" customFormat="1" ht="6" customHeight="1" x14ac:dyDescent="0.2">
      <c r="A121" s="63"/>
      <c r="B121" s="141"/>
      <c r="C121" s="142"/>
      <c r="D121" s="143"/>
      <c r="E121" s="143"/>
      <c r="F121" s="143"/>
      <c r="G121" s="143"/>
      <c r="H121" s="143"/>
      <c r="I121" s="143"/>
      <c r="J121" s="143"/>
      <c r="K121" s="143"/>
      <c r="L121" s="143"/>
      <c r="M121" s="143"/>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3"/>
      <c r="AL121" s="143"/>
      <c r="AM121" s="143"/>
      <c r="AN121" s="143"/>
      <c r="AO121" s="143"/>
      <c r="AP121" s="143"/>
      <c r="AQ121" s="143"/>
      <c r="AR121" s="144"/>
    </row>
    <row r="122" spans="1:44" s="66" customFormat="1" x14ac:dyDescent="0.2">
      <c r="A122" s="63"/>
      <c r="B122" s="116" t="s">
        <v>165</v>
      </c>
      <c r="C122" s="149" t="s">
        <v>93</v>
      </c>
      <c r="D122" s="150"/>
      <c r="E122" s="151">
        <f t="shared" ref="E122:AR122" si="21">IF(E91&gt;$C$80,0,-$D$135/$C$80)</f>
        <v>-34747.5</v>
      </c>
      <c r="F122" s="151">
        <f t="shared" si="21"/>
        <v>-34747.5</v>
      </c>
      <c r="G122" s="151">
        <f t="shared" si="21"/>
        <v>-34747.5</v>
      </c>
      <c r="H122" s="151">
        <f t="shared" si="21"/>
        <v>-34747.5</v>
      </c>
      <c r="I122" s="151">
        <f t="shared" si="21"/>
        <v>-34747.5</v>
      </c>
      <c r="J122" s="151">
        <f t="shared" si="21"/>
        <v>-34747.5</v>
      </c>
      <c r="K122" s="151">
        <f t="shared" si="21"/>
        <v>-34747.5</v>
      </c>
      <c r="L122" s="151">
        <f t="shared" si="21"/>
        <v>-34747.5</v>
      </c>
      <c r="M122" s="151">
        <f t="shared" si="21"/>
        <v>-34747.5</v>
      </c>
      <c r="N122" s="151">
        <f t="shared" si="21"/>
        <v>-34747.5</v>
      </c>
      <c r="O122" s="151">
        <f t="shared" si="21"/>
        <v>-34747.5</v>
      </c>
      <c r="P122" s="151">
        <f t="shared" si="21"/>
        <v>-34747.5</v>
      </c>
      <c r="Q122" s="151">
        <f t="shared" si="21"/>
        <v>0</v>
      </c>
      <c r="R122" s="151">
        <f t="shared" si="21"/>
        <v>0</v>
      </c>
      <c r="S122" s="151">
        <f t="shared" si="21"/>
        <v>0</v>
      </c>
      <c r="T122" s="151">
        <f t="shared" si="21"/>
        <v>0</v>
      </c>
      <c r="U122" s="151">
        <f t="shared" si="21"/>
        <v>0</v>
      </c>
      <c r="V122" s="151">
        <f t="shared" si="21"/>
        <v>0</v>
      </c>
      <c r="W122" s="151">
        <f t="shared" si="21"/>
        <v>0</v>
      </c>
      <c r="X122" s="151">
        <f t="shared" si="21"/>
        <v>0</v>
      </c>
      <c r="Y122" s="151">
        <f t="shared" si="21"/>
        <v>0</v>
      </c>
      <c r="Z122" s="151">
        <f t="shared" si="21"/>
        <v>0</v>
      </c>
      <c r="AA122" s="151">
        <f t="shared" si="21"/>
        <v>0</v>
      </c>
      <c r="AB122" s="151">
        <f t="shared" si="21"/>
        <v>0</v>
      </c>
      <c r="AC122" s="151">
        <f t="shared" si="21"/>
        <v>0</v>
      </c>
      <c r="AD122" s="151">
        <f t="shared" si="21"/>
        <v>0</v>
      </c>
      <c r="AE122" s="151">
        <f t="shared" si="21"/>
        <v>0</v>
      </c>
      <c r="AF122" s="151">
        <f t="shared" si="21"/>
        <v>0</v>
      </c>
      <c r="AG122" s="151">
        <f t="shared" si="21"/>
        <v>0</v>
      </c>
      <c r="AH122" s="151">
        <f t="shared" si="21"/>
        <v>0</v>
      </c>
      <c r="AI122" s="151">
        <f t="shared" si="21"/>
        <v>0</v>
      </c>
      <c r="AJ122" s="151">
        <f t="shared" si="21"/>
        <v>0</v>
      </c>
      <c r="AK122" s="151">
        <f t="shared" si="21"/>
        <v>0</v>
      </c>
      <c r="AL122" s="151">
        <f t="shared" si="21"/>
        <v>0</v>
      </c>
      <c r="AM122" s="151">
        <f t="shared" si="21"/>
        <v>0</v>
      </c>
      <c r="AN122" s="151">
        <f t="shared" si="21"/>
        <v>0</v>
      </c>
      <c r="AO122" s="151">
        <f t="shared" si="21"/>
        <v>0</v>
      </c>
      <c r="AP122" s="151">
        <f t="shared" si="21"/>
        <v>0</v>
      </c>
      <c r="AQ122" s="151">
        <f t="shared" si="21"/>
        <v>0</v>
      </c>
      <c r="AR122" s="152">
        <f t="shared" si="21"/>
        <v>0</v>
      </c>
    </row>
    <row r="123" spans="1:44" s="66" customFormat="1" x14ac:dyDescent="0.2">
      <c r="A123" s="63"/>
      <c r="B123" s="117" t="s">
        <v>166</v>
      </c>
      <c r="C123" s="122" t="s">
        <v>93</v>
      </c>
      <c r="D123" s="153"/>
      <c r="E123" s="154">
        <f t="shared" ref="E123:AR123" si="22">IF(E91&gt;$C$79,0,IPMT($C$70,E91,$C$79,$D$140))</f>
        <v>-20014.559999999998</v>
      </c>
      <c r="F123" s="154">
        <f t="shared" si="22"/>
        <v>-18828.156338838948</v>
      </c>
      <c r="G123" s="154">
        <f t="shared" si="22"/>
        <v>-17570.568458008227</v>
      </c>
      <c r="H123" s="154">
        <f t="shared" si="22"/>
        <v>-16237.525304327664</v>
      </c>
      <c r="I123" s="154">
        <f t="shared" si="22"/>
        <v>-14824.499561426266</v>
      </c>
      <c r="J123" s="154">
        <f t="shared" si="22"/>
        <v>-13326.692273950788</v>
      </c>
      <c r="K123" s="154">
        <f t="shared" si="22"/>
        <v>-11739.016549226781</v>
      </c>
      <c r="L123" s="154">
        <f t="shared" si="22"/>
        <v>-10056.080281019335</v>
      </c>
      <c r="M123" s="154">
        <f t="shared" si="22"/>
        <v>-8272.1678367194381</v>
      </c>
      <c r="N123" s="154">
        <f t="shared" si="22"/>
        <v>-6381.2206457615475</v>
      </c>
      <c r="O123" s="154">
        <f t="shared" si="22"/>
        <v>-4376.8166233461852</v>
      </c>
      <c r="P123" s="154">
        <f t="shared" si="22"/>
        <v>-2252.1483595859013</v>
      </c>
      <c r="Q123" s="154">
        <f t="shared" si="22"/>
        <v>0</v>
      </c>
      <c r="R123" s="154">
        <f t="shared" si="22"/>
        <v>0</v>
      </c>
      <c r="S123" s="154">
        <f t="shared" si="22"/>
        <v>0</v>
      </c>
      <c r="T123" s="154">
        <f t="shared" si="22"/>
        <v>0</v>
      </c>
      <c r="U123" s="154">
        <f t="shared" si="22"/>
        <v>0</v>
      </c>
      <c r="V123" s="154">
        <f t="shared" si="22"/>
        <v>0</v>
      </c>
      <c r="W123" s="154">
        <f t="shared" si="22"/>
        <v>0</v>
      </c>
      <c r="X123" s="154">
        <f t="shared" si="22"/>
        <v>0</v>
      </c>
      <c r="Y123" s="154">
        <f t="shared" si="22"/>
        <v>0</v>
      </c>
      <c r="Z123" s="154">
        <f t="shared" si="22"/>
        <v>0</v>
      </c>
      <c r="AA123" s="154">
        <f t="shared" si="22"/>
        <v>0</v>
      </c>
      <c r="AB123" s="154">
        <f t="shared" si="22"/>
        <v>0</v>
      </c>
      <c r="AC123" s="154">
        <f t="shared" si="22"/>
        <v>0</v>
      </c>
      <c r="AD123" s="154">
        <f t="shared" si="22"/>
        <v>0</v>
      </c>
      <c r="AE123" s="154">
        <f t="shared" si="22"/>
        <v>0</v>
      </c>
      <c r="AF123" s="154">
        <f t="shared" si="22"/>
        <v>0</v>
      </c>
      <c r="AG123" s="154">
        <f t="shared" si="22"/>
        <v>0</v>
      </c>
      <c r="AH123" s="154">
        <f t="shared" si="22"/>
        <v>0</v>
      </c>
      <c r="AI123" s="154">
        <f t="shared" si="22"/>
        <v>0</v>
      </c>
      <c r="AJ123" s="154">
        <f t="shared" si="22"/>
        <v>0</v>
      </c>
      <c r="AK123" s="154">
        <f t="shared" si="22"/>
        <v>0</v>
      </c>
      <c r="AL123" s="154">
        <f t="shared" si="22"/>
        <v>0</v>
      </c>
      <c r="AM123" s="154">
        <f t="shared" si="22"/>
        <v>0</v>
      </c>
      <c r="AN123" s="154">
        <f t="shared" si="22"/>
        <v>0</v>
      </c>
      <c r="AO123" s="154">
        <f t="shared" si="22"/>
        <v>0</v>
      </c>
      <c r="AP123" s="154">
        <f t="shared" si="22"/>
        <v>0</v>
      </c>
      <c r="AQ123" s="154">
        <f t="shared" si="22"/>
        <v>0</v>
      </c>
      <c r="AR123" s="155">
        <f t="shared" si="22"/>
        <v>0</v>
      </c>
    </row>
    <row r="124" spans="1:44" s="66" customFormat="1" x14ac:dyDescent="0.2">
      <c r="A124" s="63"/>
      <c r="B124" s="117" t="s">
        <v>167</v>
      </c>
      <c r="C124" s="122" t="s">
        <v>93</v>
      </c>
      <c r="D124" s="153"/>
      <c r="E124" s="154">
        <f t="shared" ref="E124:AR124" si="23">IF(E91&gt;$C$79,0,PPMT($C$70,E91,$C$79,$D$140))</f>
        <v>-19773.394352684263</v>
      </c>
      <c r="F124" s="154">
        <f t="shared" si="23"/>
        <v>-20959.798013845317</v>
      </c>
      <c r="G124" s="154">
        <f t="shared" si="23"/>
        <v>-22217.385894676034</v>
      </c>
      <c r="H124" s="154">
        <f t="shared" si="23"/>
        <v>-23550.429048356596</v>
      </c>
      <c r="I124" s="154">
        <f t="shared" si="23"/>
        <v>-24963.454791257995</v>
      </c>
      <c r="J124" s="154">
        <f t="shared" si="23"/>
        <v>-26461.262078733471</v>
      </c>
      <c r="K124" s="154">
        <f t="shared" si="23"/>
        <v>-28048.93780345748</v>
      </c>
      <c r="L124" s="154">
        <f t="shared" si="23"/>
        <v>-29731.87407166493</v>
      </c>
      <c r="M124" s="154">
        <f t="shared" si="23"/>
        <v>-31515.786515964825</v>
      </c>
      <c r="N124" s="154">
        <f t="shared" si="23"/>
        <v>-33406.733706922714</v>
      </c>
      <c r="O124" s="154">
        <f t="shared" si="23"/>
        <v>-35411.137729338079</v>
      </c>
      <c r="P124" s="154">
        <f t="shared" si="23"/>
        <v>-37535.805993098365</v>
      </c>
      <c r="Q124" s="154">
        <f t="shared" si="23"/>
        <v>0</v>
      </c>
      <c r="R124" s="154">
        <f t="shared" si="23"/>
        <v>0</v>
      </c>
      <c r="S124" s="154">
        <f t="shared" si="23"/>
        <v>0</v>
      </c>
      <c r="T124" s="154">
        <f t="shared" si="23"/>
        <v>0</v>
      </c>
      <c r="U124" s="154">
        <f t="shared" si="23"/>
        <v>0</v>
      </c>
      <c r="V124" s="154">
        <f t="shared" si="23"/>
        <v>0</v>
      </c>
      <c r="W124" s="154">
        <f t="shared" si="23"/>
        <v>0</v>
      </c>
      <c r="X124" s="154">
        <f t="shared" si="23"/>
        <v>0</v>
      </c>
      <c r="Y124" s="154">
        <f t="shared" si="23"/>
        <v>0</v>
      </c>
      <c r="Z124" s="154">
        <f t="shared" si="23"/>
        <v>0</v>
      </c>
      <c r="AA124" s="154">
        <f t="shared" si="23"/>
        <v>0</v>
      </c>
      <c r="AB124" s="154">
        <f t="shared" si="23"/>
        <v>0</v>
      </c>
      <c r="AC124" s="154">
        <f t="shared" si="23"/>
        <v>0</v>
      </c>
      <c r="AD124" s="154">
        <f t="shared" si="23"/>
        <v>0</v>
      </c>
      <c r="AE124" s="154">
        <f t="shared" si="23"/>
        <v>0</v>
      </c>
      <c r="AF124" s="154">
        <f t="shared" si="23"/>
        <v>0</v>
      </c>
      <c r="AG124" s="154">
        <f t="shared" si="23"/>
        <v>0</v>
      </c>
      <c r="AH124" s="154">
        <f t="shared" si="23"/>
        <v>0</v>
      </c>
      <c r="AI124" s="154">
        <f t="shared" si="23"/>
        <v>0</v>
      </c>
      <c r="AJ124" s="154">
        <f t="shared" si="23"/>
        <v>0</v>
      </c>
      <c r="AK124" s="154">
        <f t="shared" si="23"/>
        <v>0</v>
      </c>
      <c r="AL124" s="154">
        <f t="shared" si="23"/>
        <v>0</v>
      </c>
      <c r="AM124" s="154">
        <f t="shared" si="23"/>
        <v>0</v>
      </c>
      <c r="AN124" s="154">
        <f t="shared" si="23"/>
        <v>0</v>
      </c>
      <c r="AO124" s="154">
        <f t="shared" si="23"/>
        <v>0</v>
      </c>
      <c r="AP124" s="154">
        <f t="shared" si="23"/>
        <v>0</v>
      </c>
      <c r="AQ124" s="154">
        <f t="shared" si="23"/>
        <v>0</v>
      </c>
      <c r="AR124" s="155">
        <f t="shared" si="23"/>
        <v>0</v>
      </c>
    </row>
    <row r="125" spans="1:44" s="70" customFormat="1" x14ac:dyDescent="0.2">
      <c r="A125" s="63"/>
      <c r="B125" s="118" t="s">
        <v>168</v>
      </c>
      <c r="C125" s="158" t="s">
        <v>93</v>
      </c>
      <c r="D125" s="159"/>
      <c r="E125" s="160">
        <f t="shared" ref="E125:AR125" si="24">SUM(E123,E124)</f>
        <v>-39787.954352684261</v>
      </c>
      <c r="F125" s="160">
        <f t="shared" si="24"/>
        <v>-39787.954352684261</v>
      </c>
      <c r="G125" s="160">
        <f t="shared" si="24"/>
        <v>-39787.954352684261</v>
      </c>
      <c r="H125" s="160">
        <f t="shared" si="24"/>
        <v>-39787.954352684261</v>
      </c>
      <c r="I125" s="160">
        <f t="shared" si="24"/>
        <v>-39787.954352684261</v>
      </c>
      <c r="J125" s="160">
        <f t="shared" si="24"/>
        <v>-39787.954352684261</v>
      </c>
      <c r="K125" s="160">
        <f t="shared" si="24"/>
        <v>-39787.954352684261</v>
      </c>
      <c r="L125" s="160">
        <f t="shared" si="24"/>
        <v>-39787.954352684261</v>
      </c>
      <c r="M125" s="160">
        <f t="shared" si="24"/>
        <v>-39787.954352684261</v>
      </c>
      <c r="N125" s="160">
        <f t="shared" si="24"/>
        <v>-39787.954352684261</v>
      </c>
      <c r="O125" s="160">
        <f t="shared" si="24"/>
        <v>-39787.954352684261</v>
      </c>
      <c r="P125" s="160">
        <f t="shared" si="24"/>
        <v>-39787.954352684268</v>
      </c>
      <c r="Q125" s="160">
        <f t="shared" si="24"/>
        <v>0</v>
      </c>
      <c r="R125" s="160">
        <f t="shared" si="24"/>
        <v>0</v>
      </c>
      <c r="S125" s="160">
        <f t="shared" si="24"/>
        <v>0</v>
      </c>
      <c r="T125" s="160">
        <f t="shared" si="24"/>
        <v>0</v>
      </c>
      <c r="U125" s="160">
        <f t="shared" si="24"/>
        <v>0</v>
      </c>
      <c r="V125" s="160">
        <f t="shared" si="24"/>
        <v>0</v>
      </c>
      <c r="W125" s="160">
        <f t="shared" si="24"/>
        <v>0</v>
      </c>
      <c r="X125" s="160">
        <f t="shared" si="24"/>
        <v>0</v>
      </c>
      <c r="Y125" s="160">
        <f t="shared" si="24"/>
        <v>0</v>
      </c>
      <c r="Z125" s="160">
        <f t="shared" si="24"/>
        <v>0</v>
      </c>
      <c r="AA125" s="160">
        <f t="shared" si="24"/>
        <v>0</v>
      </c>
      <c r="AB125" s="160">
        <f t="shared" si="24"/>
        <v>0</v>
      </c>
      <c r="AC125" s="160">
        <f t="shared" si="24"/>
        <v>0</v>
      </c>
      <c r="AD125" s="160">
        <f t="shared" si="24"/>
        <v>0</v>
      </c>
      <c r="AE125" s="160">
        <f t="shared" si="24"/>
        <v>0</v>
      </c>
      <c r="AF125" s="160">
        <f t="shared" si="24"/>
        <v>0</v>
      </c>
      <c r="AG125" s="160">
        <f t="shared" si="24"/>
        <v>0</v>
      </c>
      <c r="AH125" s="160">
        <f t="shared" si="24"/>
        <v>0</v>
      </c>
      <c r="AI125" s="160">
        <f t="shared" si="24"/>
        <v>0</v>
      </c>
      <c r="AJ125" s="160">
        <f t="shared" si="24"/>
        <v>0</v>
      </c>
      <c r="AK125" s="160">
        <f t="shared" si="24"/>
        <v>0</v>
      </c>
      <c r="AL125" s="160">
        <f t="shared" si="24"/>
        <v>0</v>
      </c>
      <c r="AM125" s="160">
        <f t="shared" si="24"/>
        <v>0</v>
      </c>
      <c r="AN125" s="160">
        <f t="shared" si="24"/>
        <v>0</v>
      </c>
      <c r="AO125" s="160">
        <f t="shared" si="24"/>
        <v>0</v>
      </c>
      <c r="AP125" s="160">
        <f t="shared" si="24"/>
        <v>0</v>
      </c>
      <c r="AQ125" s="160">
        <f t="shared" si="24"/>
        <v>0</v>
      </c>
      <c r="AR125" s="161">
        <f t="shared" si="24"/>
        <v>0</v>
      </c>
    </row>
    <row r="126" spans="1:44" s="66" customFormat="1" ht="6" customHeight="1" x14ac:dyDescent="0.2">
      <c r="A126" s="63"/>
      <c r="B126" s="141"/>
      <c r="C126" s="142"/>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M126" s="143"/>
      <c r="AN126" s="143"/>
      <c r="AO126" s="143"/>
      <c r="AP126" s="143"/>
      <c r="AQ126" s="143"/>
      <c r="AR126" s="144"/>
    </row>
    <row r="127" spans="1:44" s="66" customFormat="1" x14ac:dyDescent="0.2">
      <c r="A127" s="63"/>
      <c r="B127" s="116" t="s">
        <v>169</v>
      </c>
      <c r="C127" s="149" t="s">
        <v>93</v>
      </c>
      <c r="D127" s="150"/>
      <c r="E127" s="163">
        <f>E120+E122+E123</f>
        <v>-84897.06</v>
      </c>
      <c r="F127" s="151">
        <f t="shared" ref="F127:AR127" si="25">F120+F122+F123</f>
        <v>-84313.356338838945</v>
      </c>
      <c r="G127" s="151">
        <f t="shared" si="25"/>
        <v>-83670.522458008229</v>
      </c>
      <c r="H127" s="151">
        <f t="shared" si="25"/>
        <v>-82964.528384327656</v>
      </c>
      <c r="I127" s="151">
        <f t="shared" si="25"/>
        <v>-82191.092703026254</v>
      </c>
      <c r="J127" s="151">
        <f t="shared" si="25"/>
        <v>-81345.667278382782</v>
      </c>
      <c r="K127" s="151">
        <f t="shared" si="25"/>
        <v>-80423.421053747428</v>
      </c>
      <c r="L127" s="151">
        <f t="shared" si="25"/>
        <v>-79419.222875630367</v>
      </c>
      <c r="M127" s="151">
        <f t="shared" si="25"/>
        <v>-78327.623283222711</v>
      </c>
      <c r="N127" s="151">
        <f t="shared" si="25"/>
        <v>-77142.835201194888</v>
      </c>
      <c r="O127" s="151">
        <f t="shared" si="25"/>
        <v>-75858.713469888186</v>
      </c>
      <c r="P127" s="151">
        <f t="shared" si="25"/>
        <v>-74468.733143058751</v>
      </c>
      <c r="Q127" s="151">
        <f t="shared" si="25"/>
        <v>0</v>
      </c>
      <c r="R127" s="151">
        <f t="shared" si="25"/>
        <v>0</v>
      </c>
      <c r="S127" s="151">
        <f t="shared" si="25"/>
        <v>0</v>
      </c>
      <c r="T127" s="151">
        <f t="shared" si="25"/>
        <v>0</v>
      </c>
      <c r="U127" s="151">
        <f t="shared" si="25"/>
        <v>0</v>
      </c>
      <c r="V127" s="151">
        <f t="shared" si="25"/>
        <v>0</v>
      </c>
      <c r="W127" s="151">
        <f t="shared" si="25"/>
        <v>0</v>
      </c>
      <c r="X127" s="151">
        <f t="shared" si="25"/>
        <v>0</v>
      </c>
      <c r="Y127" s="151">
        <f t="shared" si="25"/>
        <v>0</v>
      </c>
      <c r="Z127" s="151">
        <f t="shared" si="25"/>
        <v>0</v>
      </c>
      <c r="AA127" s="151">
        <f t="shared" si="25"/>
        <v>0</v>
      </c>
      <c r="AB127" s="151">
        <f t="shared" si="25"/>
        <v>0</v>
      </c>
      <c r="AC127" s="151">
        <f t="shared" si="25"/>
        <v>0</v>
      </c>
      <c r="AD127" s="151">
        <f t="shared" si="25"/>
        <v>0</v>
      </c>
      <c r="AE127" s="151">
        <f t="shared" si="25"/>
        <v>0</v>
      </c>
      <c r="AF127" s="151">
        <f t="shared" si="25"/>
        <v>0</v>
      </c>
      <c r="AG127" s="151">
        <f t="shared" si="25"/>
        <v>0</v>
      </c>
      <c r="AH127" s="151">
        <f t="shared" si="25"/>
        <v>0</v>
      </c>
      <c r="AI127" s="151">
        <f t="shared" si="25"/>
        <v>0</v>
      </c>
      <c r="AJ127" s="151">
        <f t="shared" si="25"/>
        <v>0</v>
      </c>
      <c r="AK127" s="151">
        <f t="shared" si="25"/>
        <v>0</v>
      </c>
      <c r="AL127" s="151">
        <f t="shared" si="25"/>
        <v>0</v>
      </c>
      <c r="AM127" s="151">
        <f t="shared" si="25"/>
        <v>0</v>
      </c>
      <c r="AN127" s="151">
        <f t="shared" si="25"/>
        <v>0</v>
      </c>
      <c r="AO127" s="151">
        <f t="shared" si="25"/>
        <v>0</v>
      </c>
      <c r="AP127" s="151">
        <f t="shared" si="25"/>
        <v>0</v>
      </c>
      <c r="AQ127" s="151">
        <f t="shared" si="25"/>
        <v>0</v>
      </c>
      <c r="AR127" s="152">
        <f t="shared" si="25"/>
        <v>0</v>
      </c>
    </row>
    <row r="128" spans="1:44" s="66" customFormat="1" x14ac:dyDescent="0.2">
      <c r="A128" s="63"/>
      <c r="B128" s="118" t="s">
        <v>170</v>
      </c>
      <c r="C128" s="158" t="s">
        <v>93</v>
      </c>
      <c r="D128" s="159"/>
      <c r="E128" s="164">
        <f t="shared" ref="E128:AR128" si="26">-$C$74*E127</f>
        <v>21224.264999999999</v>
      </c>
      <c r="F128" s="160">
        <f t="shared" si="26"/>
        <v>21078.339084709736</v>
      </c>
      <c r="G128" s="160">
        <f t="shared" si="26"/>
        <v>20917.630614502057</v>
      </c>
      <c r="H128" s="160">
        <f t="shared" si="26"/>
        <v>20741.132096081914</v>
      </c>
      <c r="I128" s="160">
        <f t="shared" si="26"/>
        <v>20547.773175756563</v>
      </c>
      <c r="J128" s="160">
        <f t="shared" si="26"/>
        <v>20336.416819595695</v>
      </c>
      <c r="K128" s="160">
        <f t="shared" si="26"/>
        <v>20105.855263436857</v>
      </c>
      <c r="L128" s="160">
        <f t="shared" si="26"/>
        <v>19854.805718907592</v>
      </c>
      <c r="M128" s="160">
        <f t="shared" si="26"/>
        <v>19581.905820805678</v>
      </c>
      <c r="N128" s="160">
        <f t="shared" si="26"/>
        <v>19285.708800298722</v>
      </c>
      <c r="O128" s="160">
        <f t="shared" si="26"/>
        <v>18964.678367472046</v>
      </c>
      <c r="P128" s="160">
        <f t="shared" si="26"/>
        <v>18617.183285764688</v>
      </c>
      <c r="Q128" s="160">
        <f t="shared" si="26"/>
        <v>0</v>
      </c>
      <c r="R128" s="160">
        <f t="shared" si="26"/>
        <v>0</v>
      </c>
      <c r="S128" s="160">
        <f t="shared" si="26"/>
        <v>0</v>
      </c>
      <c r="T128" s="160">
        <f t="shared" si="26"/>
        <v>0</v>
      </c>
      <c r="U128" s="160">
        <f t="shared" si="26"/>
        <v>0</v>
      </c>
      <c r="V128" s="160">
        <f t="shared" si="26"/>
        <v>0</v>
      </c>
      <c r="W128" s="160">
        <f t="shared" si="26"/>
        <v>0</v>
      </c>
      <c r="X128" s="160">
        <f t="shared" si="26"/>
        <v>0</v>
      </c>
      <c r="Y128" s="160">
        <f t="shared" si="26"/>
        <v>0</v>
      </c>
      <c r="Z128" s="160">
        <f t="shared" si="26"/>
        <v>0</v>
      </c>
      <c r="AA128" s="160">
        <f t="shared" si="26"/>
        <v>0</v>
      </c>
      <c r="AB128" s="160">
        <f t="shared" si="26"/>
        <v>0</v>
      </c>
      <c r="AC128" s="160">
        <f t="shared" si="26"/>
        <v>0</v>
      </c>
      <c r="AD128" s="160">
        <f t="shared" si="26"/>
        <v>0</v>
      </c>
      <c r="AE128" s="160">
        <f t="shared" si="26"/>
        <v>0</v>
      </c>
      <c r="AF128" s="160">
        <f t="shared" si="26"/>
        <v>0</v>
      </c>
      <c r="AG128" s="160">
        <f t="shared" si="26"/>
        <v>0</v>
      </c>
      <c r="AH128" s="160">
        <f t="shared" si="26"/>
        <v>0</v>
      </c>
      <c r="AI128" s="160">
        <f t="shared" si="26"/>
        <v>0</v>
      </c>
      <c r="AJ128" s="160">
        <f t="shared" si="26"/>
        <v>0</v>
      </c>
      <c r="AK128" s="160">
        <f t="shared" si="26"/>
        <v>0</v>
      </c>
      <c r="AL128" s="160">
        <f t="shared" si="26"/>
        <v>0</v>
      </c>
      <c r="AM128" s="160">
        <f t="shared" si="26"/>
        <v>0</v>
      </c>
      <c r="AN128" s="160">
        <f t="shared" si="26"/>
        <v>0</v>
      </c>
      <c r="AO128" s="160">
        <f t="shared" si="26"/>
        <v>0</v>
      </c>
      <c r="AP128" s="160">
        <f t="shared" si="26"/>
        <v>0</v>
      </c>
      <c r="AQ128" s="160">
        <f t="shared" si="26"/>
        <v>0</v>
      </c>
      <c r="AR128" s="161">
        <f t="shared" si="26"/>
        <v>0</v>
      </c>
    </row>
    <row r="129" spans="1:45" s="66" customFormat="1" ht="6" customHeight="1" x14ac:dyDescent="0.2">
      <c r="A129" s="63"/>
      <c r="B129" s="141"/>
      <c r="C129" s="142"/>
      <c r="D129" s="143"/>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3"/>
      <c r="AN129" s="143"/>
      <c r="AO129" s="143"/>
      <c r="AP129" s="143"/>
      <c r="AQ129" s="143"/>
      <c r="AR129" s="144"/>
    </row>
    <row r="130" spans="1:45" s="66" customFormat="1" x14ac:dyDescent="0.2">
      <c r="A130" s="63"/>
      <c r="B130" s="165" t="s">
        <v>171</v>
      </c>
      <c r="C130" s="166" t="s">
        <v>93</v>
      </c>
      <c r="D130" s="166"/>
      <c r="E130" s="167">
        <f>E120+E125+E128</f>
        <v>-48698.689352684261</v>
      </c>
      <c r="F130" s="167">
        <f t="shared" ref="F130:AR130" si="27">F120+F125+F128</f>
        <v>-49447.315267974525</v>
      </c>
      <c r="G130" s="167">
        <f t="shared" si="27"/>
        <v>-50222.777738182202</v>
      </c>
      <c r="H130" s="167">
        <f t="shared" si="27"/>
        <v>-51026.325336602342</v>
      </c>
      <c r="I130" s="167">
        <f t="shared" si="27"/>
        <v>-51859.274318527692</v>
      </c>
      <c r="J130" s="167">
        <f t="shared" si="27"/>
        <v>-52723.012537520561</v>
      </c>
      <c r="K130" s="167">
        <f t="shared" si="27"/>
        <v>-53619.003593768051</v>
      </c>
      <c r="L130" s="167">
        <f t="shared" si="27"/>
        <v>-54548.791228387709</v>
      </c>
      <c r="M130" s="167">
        <f t="shared" si="27"/>
        <v>-55514.00397838185</v>
      </c>
      <c r="N130" s="167">
        <f t="shared" si="27"/>
        <v>-56516.360107818873</v>
      </c>
      <c r="O130" s="167">
        <f t="shared" si="27"/>
        <v>-57557.672831754215</v>
      </c>
      <c r="P130" s="167">
        <f t="shared" si="27"/>
        <v>-58639.855850392421</v>
      </c>
      <c r="Q130" s="167">
        <f t="shared" si="27"/>
        <v>0</v>
      </c>
      <c r="R130" s="167">
        <f t="shared" si="27"/>
        <v>0</v>
      </c>
      <c r="S130" s="167">
        <f t="shared" si="27"/>
        <v>0</v>
      </c>
      <c r="T130" s="167">
        <f t="shared" si="27"/>
        <v>0</v>
      </c>
      <c r="U130" s="167">
        <f t="shared" si="27"/>
        <v>0</v>
      </c>
      <c r="V130" s="167">
        <f t="shared" si="27"/>
        <v>0</v>
      </c>
      <c r="W130" s="167">
        <f t="shared" si="27"/>
        <v>0</v>
      </c>
      <c r="X130" s="167">
        <f t="shared" si="27"/>
        <v>0</v>
      </c>
      <c r="Y130" s="167">
        <f t="shared" si="27"/>
        <v>0</v>
      </c>
      <c r="Z130" s="167">
        <f t="shared" si="27"/>
        <v>0</v>
      </c>
      <c r="AA130" s="167">
        <f t="shared" si="27"/>
        <v>0</v>
      </c>
      <c r="AB130" s="167">
        <f t="shared" si="27"/>
        <v>0</v>
      </c>
      <c r="AC130" s="167">
        <f t="shared" si="27"/>
        <v>0</v>
      </c>
      <c r="AD130" s="167">
        <f t="shared" si="27"/>
        <v>0</v>
      </c>
      <c r="AE130" s="167">
        <f t="shared" si="27"/>
        <v>0</v>
      </c>
      <c r="AF130" s="167">
        <f t="shared" si="27"/>
        <v>0</v>
      </c>
      <c r="AG130" s="167">
        <f t="shared" si="27"/>
        <v>0</v>
      </c>
      <c r="AH130" s="167">
        <f t="shared" si="27"/>
        <v>0</v>
      </c>
      <c r="AI130" s="167">
        <f t="shared" si="27"/>
        <v>0</v>
      </c>
      <c r="AJ130" s="167">
        <f t="shared" si="27"/>
        <v>0</v>
      </c>
      <c r="AK130" s="167">
        <f t="shared" si="27"/>
        <v>0</v>
      </c>
      <c r="AL130" s="167">
        <f t="shared" si="27"/>
        <v>0</v>
      </c>
      <c r="AM130" s="167">
        <f t="shared" si="27"/>
        <v>0</v>
      </c>
      <c r="AN130" s="167">
        <f t="shared" si="27"/>
        <v>0</v>
      </c>
      <c r="AO130" s="167">
        <f t="shared" si="27"/>
        <v>0</v>
      </c>
      <c r="AP130" s="167">
        <f t="shared" si="27"/>
        <v>0</v>
      </c>
      <c r="AQ130" s="167">
        <f t="shared" si="27"/>
        <v>0</v>
      </c>
      <c r="AR130" s="168">
        <f t="shared" si="27"/>
        <v>0</v>
      </c>
    </row>
    <row r="131" spans="1:45" s="66" customFormat="1" x14ac:dyDescent="0.2">
      <c r="A131" s="63"/>
      <c r="B131" s="169" t="s">
        <v>184</v>
      </c>
      <c r="C131" s="170" t="s">
        <v>142</v>
      </c>
      <c r="D131" s="170"/>
      <c r="E131" s="171">
        <f>IF(E91&gt;$C$81,0,E106)</f>
        <v>1123.2</v>
      </c>
      <c r="F131" s="171">
        <f t="shared" ref="F131:AR131" si="28">IF(F91&gt;$C$81,0,F106)</f>
        <v>1123.2</v>
      </c>
      <c r="G131" s="171">
        <f t="shared" si="28"/>
        <v>1123.2</v>
      </c>
      <c r="H131" s="171">
        <f t="shared" si="28"/>
        <v>1123.2</v>
      </c>
      <c r="I131" s="171">
        <f t="shared" si="28"/>
        <v>1123.2</v>
      </c>
      <c r="J131" s="171">
        <f t="shared" si="28"/>
        <v>1123.2</v>
      </c>
      <c r="K131" s="171">
        <f t="shared" si="28"/>
        <v>1123.2</v>
      </c>
      <c r="L131" s="171">
        <f t="shared" si="28"/>
        <v>1123.2</v>
      </c>
      <c r="M131" s="171">
        <f t="shared" si="28"/>
        <v>1123.2</v>
      </c>
      <c r="N131" s="171">
        <f t="shared" si="28"/>
        <v>1123.2</v>
      </c>
      <c r="O131" s="171">
        <f t="shared" si="28"/>
        <v>1123.2</v>
      </c>
      <c r="P131" s="171">
        <f t="shared" si="28"/>
        <v>1123.2</v>
      </c>
      <c r="Q131" s="171">
        <f t="shared" si="28"/>
        <v>0</v>
      </c>
      <c r="R131" s="171">
        <f t="shared" si="28"/>
        <v>0</v>
      </c>
      <c r="S131" s="171">
        <f t="shared" si="28"/>
        <v>0</v>
      </c>
      <c r="T131" s="171">
        <f t="shared" si="28"/>
        <v>0</v>
      </c>
      <c r="U131" s="171">
        <f t="shared" si="28"/>
        <v>0</v>
      </c>
      <c r="V131" s="171">
        <f t="shared" si="28"/>
        <v>0</v>
      </c>
      <c r="W131" s="171">
        <f t="shared" si="28"/>
        <v>0</v>
      </c>
      <c r="X131" s="171">
        <f t="shared" si="28"/>
        <v>0</v>
      </c>
      <c r="Y131" s="171">
        <f t="shared" si="28"/>
        <v>0</v>
      </c>
      <c r="Z131" s="171">
        <f t="shared" si="28"/>
        <v>0</v>
      </c>
      <c r="AA131" s="171">
        <f t="shared" si="28"/>
        <v>0</v>
      </c>
      <c r="AB131" s="171">
        <f t="shared" si="28"/>
        <v>0</v>
      </c>
      <c r="AC131" s="171">
        <f t="shared" si="28"/>
        <v>0</v>
      </c>
      <c r="AD131" s="171">
        <f t="shared" si="28"/>
        <v>0</v>
      </c>
      <c r="AE131" s="171">
        <f t="shared" si="28"/>
        <v>0</v>
      </c>
      <c r="AF131" s="171">
        <f t="shared" si="28"/>
        <v>0</v>
      </c>
      <c r="AG131" s="171">
        <f t="shared" si="28"/>
        <v>0</v>
      </c>
      <c r="AH131" s="171">
        <f t="shared" si="28"/>
        <v>0</v>
      </c>
      <c r="AI131" s="171">
        <f t="shared" si="28"/>
        <v>0</v>
      </c>
      <c r="AJ131" s="171">
        <f t="shared" si="28"/>
        <v>0</v>
      </c>
      <c r="AK131" s="171">
        <f t="shared" si="28"/>
        <v>0</v>
      </c>
      <c r="AL131" s="171">
        <f t="shared" si="28"/>
        <v>0</v>
      </c>
      <c r="AM131" s="171">
        <f t="shared" si="28"/>
        <v>0</v>
      </c>
      <c r="AN131" s="171">
        <f t="shared" si="28"/>
        <v>0</v>
      </c>
      <c r="AO131" s="171">
        <f t="shared" si="28"/>
        <v>0</v>
      </c>
      <c r="AP131" s="171">
        <f t="shared" si="28"/>
        <v>0</v>
      </c>
      <c r="AQ131" s="171">
        <f t="shared" si="28"/>
        <v>0</v>
      </c>
      <c r="AR131" s="172">
        <f t="shared" si="28"/>
        <v>0</v>
      </c>
    </row>
    <row r="132" spans="1:45" s="66" customFormat="1" ht="6.75" customHeight="1" x14ac:dyDescent="0.2">
      <c r="A132" s="71"/>
      <c r="B132" s="71"/>
      <c r="C132" s="71"/>
      <c r="D132" s="63"/>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172</v>
      </c>
      <c r="C133" s="122" t="s">
        <v>173</v>
      </c>
      <c r="D133" s="123">
        <f>NPV($C$71,E130:AR130)</f>
        <v>-281581.38806148566</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174</v>
      </c>
      <c r="C134" s="122" t="s">
        <v>142</v>
      </c>
      <c r="D134" s="124">
        <f>(1-$C$74)*NPV($C$71,E131:AR131)</f>
        <v>4566.3294445516858</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175</v>
      </c>
      <c r="C135" s="122" t="s">
        <v>93</v>
      </c>
      <c r="D135" s="123">
        <f>$C$34*1000000</f>
        <v>416970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176</v>
      </c>
      <c r="C136" s="122"/>
      <c r="D136" s="125">
        <f>(1-$C$74)*$C$70*$C$73+$C$72*$C$71</f>
        <v>6.6000000000000003E-2</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177</v>
      </c>
      <c r="C137" s="122" t="s">
        <v>93</v>
      </c>
      <c r="D137" s="123">
        <f>$C$67*D135</f>
        <v>416970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178</v>
      </c>
      <c r="C138" s="122" t="s">
        <v>93</v>
      </c>
      <c r="D138" s="123">
        <f>IF($C$62="ja",IF($C$63*D137&gt;$C$64,$C$64,$C$63*D137),0)</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179</v>
      </c>
      <c r="C139" s="122" t="s">
        <v>93</v>
      </c>
      <c r="D139" s="123">
        <f>(D138*$C$74)/(1+D136)</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t="s">
        <v>180</v>
      </c>
      <c r="C140" s="122" t="s">
        <v>93</v>
      </c>
      <c r="D140" s="123">
        <f>D135*$C$73-D139</f>
        <v>333576</v>
      </c>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t="s">
        <v>181</v>
      </c>
      <c r="C141" s="122" t="s">
        <v>93</v>
      </c>
      <c r="D141" s="123">
        <f>$C$72*D135</f>
        <v>83394</v>
      </c>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disablePrompts="1"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600 IY65600 SU65600 ACQ65600 AMM65600 AWI65600 BGE65600 BQA65600 BZW65600 CJS65600 CTO65600 DDK65600 DNG65600 DXC65600 EGY65600 EQU65600 FAQ65600 FKM65600 FUI65600 GEE65600 GOA65600 GXW65600 HHS65600 HRO65600 IBK65600 ILG65600 IVC65600 JEY65600 JOU65600 JYQ65600 KIM65600 KSI65600 LCE65600 LMA65600 LVW65600 MFS65600 MPO65600 MZK65600 NJG65600 NTC65600 OCY65600 OMU65600 OWQ65600 PGM65600 PQI65600 QAE65600 QKA65600 QTW65600 RDS65600 RNO65600 RXK65600 SHG65600 SRC65600 TAY65600 TKU65600 TUQ65600 UEM65600 UOI65600 UYE65600 VIA65600 VRW65600 WBS65600 WLO65600 WVK65600 C131136 IY131136 SU131136 ACQ131136 AMM131136 AWI131136 BGE131136 BQA131136 BZW131136 CJS131136 CTO131136 DDK131136 DNG131136 DXC131136 EGY131136 EQU131136 FAQ131136 FKM131136 FUI131136 GEE131136 GOA131136 GXW131136 HHS131136 HRO131136 IBK131136 ILG131136 IVC131136 JEY131136 JOU131136 JYQ131136 KIM131136 KSI131136 LCE131136 LMA131136 LVW131136 MFS131136 MPO131136 MZK131136 NJG131136 NTC131136 OCY131136 OMU131136 OWQ131136 PGM131136 PQI131136 QAE131136 QKA131136 QTW131136 RDS131136 RNO131136 RXK131136 SHG131136 SRC131136 TAY131136 TKU131136 TUQ131136 UEM131136 UOI131136 UYE131136 VIA131136 VRW131136 WBS131136 WLO131136 WVK131136 C196672 IY196672 SU196672 ACQ196672 AMM196672 AWI196672 BGE196672 BQA196672 BZW196672 CJS196672 CTO196672 DDK196672 DNG196672 DXC196672 EGY196672 EQU196672 FAQ196672 FKM196672 FUI196672 GEE196672 GOA196672 GXW196672 HHS196672 HRO196672 IBK196672 ILG196672 IVC196672 JEY196672 JOU196672 JYQ196672 KIM196672 KSI196672 LCE196672 LMA196672 LVW196672 MFS196672 MPO196672 MZK196672 NJG196672 NTC196672 OCY196672 OMU196672 OWQ196672 PGM196672 PQI196672 QAE196672 QKA196672 QTW196672 RDS196672 RNO196672 RXK196672 SHG196672 SRC196672 TAY196672 TKU196672 TUQ196672 UEM196672 UOI196672 UYE196672 VIA196672 VRW196672 WBS196672 WLO196672 WVK196672 C262208 IY262208 SU262208 ACQ262208 AMM262208 AWI262208 BGE262208 BQA262208 BZW262208 CJS262208 CTO262208 DDK262208 DNG262208 DXC262208 EGY262208 EQU262208 FAQ262208 FKM262208 FUI262208 GEE262208 GOA262208 GXW262208 HHS262208 HRO262208 IBK262208 ILG262208 IVC262208 JEY262208 JOU262208 JYQ262208 KIM262208 KSI262208 LCE262208 LMA262208 LVW262208 MFS262208 MPO262208 MZK262208 NJG262208 NTC262208 OCY262208 OMU262208 OWQ262208 PGM262208 PQI262208 QAE262208 QKA262208 QTW262208 RDS262208 RNO262208 RXK262208 SHG262208 SRC262208 TAY262208 TKU262208 TUQ262208 UEM262208 UOI262208 UYE262208 VIA262208 VRW262208 WBS262208 WLO262208 WVK262208 C327744 IY327744 SU327744 ACQ327744 AMM327744 AWI327744 BGE327744 BQA327744 BZW327744 CJS327744 CTO327744 DDK327744 DNG327744 DXC327744 EGY327744 EQU327744 FAQ327744 FKM327744 FUI327744 GEE327744 GOA327744 GXW327744 HHS327744 HRO327744 IBK327744 ILG327744 IVC327744 JEY327744 JOU327744 JYQ327744 KIM327744 KSI327744 LCE327744 LMA327744 LVW327744 MFS327744 MPO327744 MZK327744 NJG327744 NTC327744 OCY327744 OMU327744 OWQ327744 PGM327744 PQI327744 QAE327744 QKA327744 QTW327744 RDS327744 RNO327744 RXK327744 SHG327744 SRC327744 TAY327744 TKU327744 TUQ327744 UEM327744 UOI327744 UYE327744 VIA327744 VRW327744 WBS327744 WLO327744 WVK327744 C393280 IY393280 SU393280 ACQ393280 AMM393280 AWI393280 BGE393280 BQA393280 BZW393280 CJS393280 CTO393280 DDK393280 DNG393280 DXC393280 EGY393280 EQU393280 FAQ393280 FKM393280 FUI393280 GEE393280 GOA393280 GXW393280 HHS393280 HRO393280 IBK393280 ILG393280 IVC393280 JEY393280 JOU393280 JYQ393280 KIM393280 KSI393280 LCE393280 LMA393280 LVW393280 MFS393280 MPO393280 MZK393280 NJG393280 NTC393280 OCY393280 OMU393280 OWQ393280 PGM393280 PQI393280 QAE393280 QKA393280 QTW393280 RDS393280 RNO393280 RXK393280 SHG393280 SRC393280 TAY393280 TKU393280 TUQ393280 UEM393280 UOI393280 UYE393280 VIA393280 VRW393280 WBS393280 WLO393280 WVK393280 C458816 IY458816 SU458816 ACQ458816 AMM458816 AWI458816 BGE458816 BQA458816 BZW458816 CJS458816 CTO458816 DDK458816 DNG458816 DXC458816 EGY458816 EQU458816 FAQ458816 FKM458816 FUI458816 GEE458816 GOA458816 GXW458816 HHS458816 HRO458816 IBK458816 ILG458816 IVC458816 JEY458816 JOU458816 JYQ458816 KIM458816 KSI458816 LCE458816 LMA458816 LVW458816 MFS458816 MPO458816 MZK458816 NJG458816 NTC458816 OCY458816 OMU458816 OWQ458816 PGM458816 PQI458816 QAE458816 QKA458816 QTW458816 RDS458816 RNO458816 RXK458816 SHG458816 SRC458816 TAY458816 TKU458816 TUQ458816 UEM458816 UOI458816 UYE458816 VIA458816 VRW458816 WBS458816 WLO458816 WVK458816 C524352 IY524352 SU524352 ACQ524352 AMM524352 AWI524352 BGE524352 BQA524352 BZW524352 CJS524352 CTO524352 DDK524352 DNG524352 DXC524352 EGY524352 EQU524352 FAQ524352 FKM524352 FUI524352 GEE524352 GOA524352 GXW524352 HHS524352 HRO524352 IBK524352 ILG524352 IVC524352 JEY524352 JOU524352 JYQ524352 KIM524352 KSI524352 LCE524352 LMA524352 LVW524352 MFS524352 MPO524352 MZK524352 NJG524352 NTC524352 OCY524352 OMU524352 OWQ524352 PGM524352 PQI524352 QAE524352 QKA524352 QTW524352 RDS524352 RNO524352 RXK524352 SHG524352 SRC524352 TAY524352 TKU524352 TUQ524352 UEM524352 UOI524352 UYE524352 VIA524352 VRW524352 WBS524352 WLO524352 WVK524352 C589888 IY589888 SU589888 ACQ589888 AMM589888 AWI589888 BGE589888 BQA589888 BZW589888 CJS589888 CTO589888 DDK589888 DNG589888 DXC589888 EGY589888 EQU589888 FAQ589888 FKM589888 FUI589888 GEE589888 GOA589888 GXW589888 HHS589888 HRO589888 IBK589888 ILG589888 IVC589888 JEY589888 JOU589888 JYQ589888 KIM589888 KSI589888 LCE589888 LMA589888 LVW589888 MFS589888 MPO589888 MZK589888 NJG589888 NTC589888 OCY589888 OMU589888 OWQ589888 PGM589888 PQI589888 QAE589888 QKA589888 QTW589888 RDS589888 RNO589888 RXK589888 SHG589888 SRC589888 TAY589888 TKU589888 TUQ589888 UEM589888 UOI589888 UYE589888 VIA589888 VRW589888 WBS589888 WLO589888 WVK589888 C655424 IY655424 SU655424 ACQ655424 AMM655424 AWI655424 BGE655424 BQA655424 BZW655424 CJS655424 CTO655424 DDK655424 DNG655424 DXC655424 EGY655424 EQU655424 FAQ655424 FKM655424 FUI655424 GEE655424 GOA655424 GXW655424 HHS655424 HRO655424 IBK655424 ILG655424 IVC655424 JEY655424 JOU655424 JYQ655424 KIM655424 KSI655424 LCE655424 LMA655424 LVW655424 MFS655424 MPO655424 MZK655424 NJG655424 NTC655424 OCY655424 OMU655424 OWQ655424 PGM655424 PQI655424 QAE655424 QKA655424 QTW655424 RDS655424 RNO655424 RXK655424 SHG655424 SRC655424 TAY655424 TKU655424 TUQ655424 UEM655424 UOI655424 UYE655424 VIA655424 VRW655424 WBS655424 WLO655424 WVK655424 C720960 IY720960 SU720960 ACQ720960 AMM720960 AWI720960 BGE720960 BQA720960 BZW720960 CJS720960 CTO720960 DDK720960 DNG720960 DXC720960 EGY720960 EQU720960 FAQ720960 FKM720960 FUI720960 GEE720960 GOA720960 GXW720960 HHS720960 HRO720960 IBK720960 ILG720960 IVC720960 JEY720960 JOU720960 JYQ720960 KIM720960 KSI720960 LCE720960 LMA720960 LVW720960 MFS720960 MPO720960 MZK720960 NJG720960 NTC720960 OCY720960 OMU720960 OWQ720960 PGM720960 PQI720960 QAE720960 QKA720960 QTW720960 RDS720960 RNO720960 RXK720960 SHG720960 SRC720960 TAY720960 TKU720960 TUQ720960 UEM720960 UOI720960 UYE720960 VIA720960 VRW720960 WBS720960 WLO720960 WVK720960 C786496 IY786496 SU786496 ACQ786496 AMM786496 AWI786496 BGE786496 BQA786496 BZW786496 CJS786496 CTO786496 DDK786496 DNG786496 DXC786496 EGY786496 EQU786496 FAQ786496 FKM786496 FUI786496 GEE786496 GOA786496 GXW786496 HHS786496 HRO786496 IBK786496 ILG786496 IVC786496 JEY786496 JOU786496 JYQ786496 KIM786496 KSI786496 LCE786496 LMA786496 LVW786496 MFS786496 MPO786496 MZK786496 NJG786496 NTC786496 OCY786496 OMU786496 OWQ786496 PGM786496 PQI786496 QAE786496 QKA786496 QTW786496 RDS786496 RNO786496 RXK786496 SHG786496 SRC786496 TAY786496 TKU786496 TUQ786496 UEM786496 UOI786496 UYE786496 VIA786496 VRW786496 WBS786496 WLO786496 WVK786496 C852032 IY852032 SU852032 ACQ852032 AMM852032 AWI852032 BGE852032 BQA852032 BZW852032 CJS852032 CTO852032 DDK852032 DNG852032 DXC852032 EGY852032 EQU852032 FAQ852032 FKM852032 FUI852032 GEE852032 GOA852032 GXW852032 HHS852032 HRO852032 IBK852032 ILG852032 IVC852032 JEY852032 JOU852032 JYQ852032 KIM852032 KSI852032 LCE852032 LMA852032 LVW852032 MFS852032 MPO852032 MZK852032 NJG852032 NTC852032 OCY852032 OMU852032 OWQ852032 PGM852032 PQI852032 QAE852032 QKA852032 QTW852032 RDS852032 RNO852032 RXK852032 SHG852032 SRC852032 TAY852032 TKU852032 TUQ852032 UEM852032 UOI852032 UYE852032 VIA852032 VRW852032 WBS852032 WLO852032 WVK852032 C917568 IY917568 SU917568 ACQ917568 AMM917568 AWI917568 BGE917568 BQA917568 BZW917568 CJS917568 CTO917568 DDK917568 DNG917568 DXC917568 EGY917568 EQU917568 FAQ917568 FKM917568 FUI917568 GEE917568 GOA917568 GXW917568 HHS917568 HRO917568 IBK917568 ILG917568 IVC917568 JEY917568 JOU917568 JYQ917568 KIM917568 KSI917568 LCE917568 LMA917568 LVW917568 MFS917568 MPO917568 MZK917568 NJG917568 NTC917568 OCY917568 OMU917568 OWQ917568 PGM917568 PQI917568 QAE917568 QKA917568 QTW917568 RDS917568 RNO917568 RXK917568 SHG917568 SRC917568 TAY917568 TKU917568 TUQ917568 UEM917568 UOI917568 UYE917568 VIA917568 VRW917568 WBS917568 WLO917568 WVK917568 C983104 IY983104 SU983104 ACQ983104 AMM983104 AWI983104 BGE983104 BQA983104 BZW983104 CJS983104 CTO983104 DDK983104 DNG983104 DXC983104 EGY983104 EQU983104 FAQ983104 FKM983104 FUI983104 GEE983104 GOA983104 GXW983104 HHS983104 HRO983104 IBK983104 ILG983104 IVC983104 JEY983104 JOU983104 JYQ983104 KIM983104 KSI983104 LCE983104 LMA983104 LVW983104 MFS983104 MPO983104 MZK983104 NJG983104 NTC983104 OCY983104 OMU983104 OWQ983104 PGM983104 PQI983104 QAE983104 QKA983104 QTW983104 RDS983104 RNO983104 RXK983104 SHG983104 SRC983104 TAY983104 TKU983104 TUQ983104 UEM983104 UOI983104 UYE983104 VIA983104 VRW983104 WBS983104 WLO983104 WVK983104">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191</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8.4813285390277571</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541</v>
      </c>
      <c r="D10" s="93" t="s">
        <v>69</v>
      </c>
      <c r="E10" s="63"/>
      <c r="F10" s="63"/>
    </row>
    <row r="11" spans="1:26" x14ac:dyDescent="0.2">
      <c r="A11" s="66"/>
      <c r="B11" s="112" t="s">
        <v>7</v>
      </c>
      <c r="C11" s="94">
        <v>257</v>
      </c>
      <c r="D11" s="95" t="s">
        <v>70</v>
      </c>
      <c r="E11" s="63"/>
      <c r="F11" s="63"/>
    </row>
    <row r="12" spans="1:26" x14ac:dyDescent="0.2">
      <c r="A12" s="66"/>
      <c r="B12" s="112" t="s">
        <v>8</v>
      </c>
      <c r="C12" s="94">
        <v>200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0.36968576709796674</v>
      </c>
      <c r="D20" s="93"/>
      <c r="E20" s="67"/>
      <c r="F20" s="63"/>
    </row>
    <row r="21" spans="1:6" ht="12.75" customHeight="1" x14ac:dyDescent="0.2">
      <c r="A21" s="66"/>
      <c r="B21" s="112" t="s">
        <v>16</v>
      </c>
      <c r="C21" s="96">
        <f>IF(C12&gt;0,C20-(C23*C11*C16*C20)/(C12*C15),)</f>
        <v>0.36968576709796674</v>
      </c>
      <c r="D21" s="95"/>
      <c r="E21" s="67"/>
      <c r="F21" s="63"/>
    </row>
    <row r="22" spans="1:6" ht="12.75" customHeight="1" x14ac:dyDescent="0.2">
      <c r="A22" s="66"/>
      <c r="B22" s="112" t="s">
        <v>17</v>
      </c>
      <c r="C22" s="96">
        <f>IF(C10&gt;0,C11/C10,0)</f>
        <v>0.47504621072088726</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600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0.3246</v>
      </c>
      <c r="D34" s="95" t="s">
        <v>82</v>
      </c>
      <c r="E34" s="67"/>
      <c r="F34" s="63"/>
    </row>
    <row r="35" spans="1:6" x14ac:dyDescent="0.2">
      <c r="A35" s="66"/>
      <c r="B35" s="220" t="s">
        <v>25</v>
      </c>
      <c r="C35" s="94">
        <v>57</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30.837</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22</v>
      </c>
      <c r="D47" s="95" t="s">
        <v>90</v>
      </c>
    </row>
    <row r="48" spans="1:6" x14ac:dyDescent="0.2">
      <c r="A48" s="66"/>
      <c r="B48" s="112" t="s">
        <v>34</v>
      </c>
      <c r="C48" s="101">
        <v>0</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2.9632782740499923</v>
      </c>
      <c r="D84" s="93" t="s">
        <v>66</v>
      </c>
      <c r="F84" s="69"/>
    </row>
    <row r="85" spans="1:44" x14ac:dyDescent="0.2">
      <c r="A85" s="66"/>
      <c r="B85" s="112" t="s">
        <v>3</v>
      </c>
      <c r="C85" s="109">
        <f>(D139-D131)/D132</f>
        <v>8.2313285390277571</v>
      </c>
      <c r="D85" s="95" t="s">
        <v>67</v>
      </c>
      <c r="F85" s="66"/>
    </row>
    <row r="86" spans="1:44" x14ac:dyDescent="0.2">
      <c r="A86" s="66"/>
      <c r="B86" s="113" t="s">
        <v>4</v>
      </c>
      <c r="C86" s="109">
        <f>C85*100/1000*31.65</f>
        <v>26.05215482602285</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-324600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1600000</v>
      </c>
      <c r="F93" s="147">
        <f t="shared" si="1"/>
        <v>1600000</v>
      </c>
      <c r="G93" s="147">
        <f t="shared" si="1"/>
        <v>1600000</v>
      </c>
      <c r="H93" s="147">
        <f t="shared" si="1"/>
        <v>1600000</v>
      </c>
      <c r="I93" s="147">
        <f t="shared" si="1"/>
        <v>1600000</v>
      </c>
      <c r="J93" s="147">
        <f t="shared" si="1"/>
        <v>1600000</v>
      </c>
      <c r="K93" s="147">
        <f t="shared" si="1"/>
        <v>1600000</v>
      </c>
      <c r="L93" s="147">
        <f t="shared" si="1"/>
        <v>1600000</v>
      </c>
      <c r="M93" s="147">
        <f t="shared" si="1"/>
        <v>1600000</v>
      </c>
      <c r="N93" s="147">
        <f t="shared" si="1"/>
        <v>1600000</v>
      </c>
      <c r="O93" s="147">
        <f t="shared" si="1"/>
        <v>1600000</v>
      </c>
      <c r="P93" s="147">
        <f t="shared" si="1"/>
        <v>1600000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3700.8</v>
      </c>
      <c r="F95" s="151">
        <f t="shared" si="2"/>
        <v>3700.8</v>
      </c>
      <c r="G95" s="151">
        <f t="shared" si="2"/>
        <v>3700.8</v>
      </c>
      <c r="H95" s="151">
        <f t="shared" si="2"/>
        <v>3700.8</v>
      </c>
      <c r="I95" s="151">
        <f t="shared" si="2"/>
        <v>3700.8</v>
      </c>
      <c r="J95" s="151">
        <f t="shared" si="2"/>
        <v>3700.8</v>
      </c>
      <c r="K95" s="151">
        <f t="shared" si="2"/>
        <v>3700.8</v>
      </c>
      <c r="L95" s="151">
        <f t="shared" si="2"/>
        <v>3700.8</v>
      </c>
      <c r="M95" s="151">
        <f t="shared" si="2"/>
        <v>3700.8</v>
      </c>
      <c r="N95" s="151">
        <f t="shared" si="2"/>
        <v>3700.8</v>
      </c>
      <c r="O95" s="151">
        <f t="shared" si="2"/>
        <v>3700.8</v>
      </c>
      <c r="P95" s="151">
        <f t="shared" si="2"/>
        <v>3700.8</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5760</v>
      </c>
      <c r="F101" s="154">
        <f t="shared" ref="F101:AR101" si="5">(F93-F94)/1000*3.6</f>
        <v>5760</v>
      </c>
      <c r="G101" s="154">
        <f t="shared" si="5"/>
        <v>5760</v>
      </c>
      <c r="H101" s="154">
        <f t="shared" si="5"/>
        <v>5760</v>
      </c>
      <c r="I101" s="154">
        <f t="shared" si="5"/>
        <v>5760</v>
      </c>
      <c r="J101" s="154">
        <f t="shared" si="5"/>
        <v>5760</v>
      </c>
      <c r="K101" s="154">
        <f t="shared" si="5"/>
        <v>5760</v>
      </c>
      <c r="L101" s="154">
        <f t="shared" si="5"/>
        <v>5760</v>
      </c>
      <c r="M101" s="154">
        <f t="shared" si="5"/>
        <v>5760</v>
      </c>
      <c r="N101" s="154">
        <f t="shared" si="5"/>
        <v>5760</v>
      </c>
      <c r="O101" s="154">
        <f t="shared" si="5"/>
        <v>5760</v>
      </c>
      <c r="P101" s="154">
        <f t="shared" si="5"/>
        <v>5760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3700.8</v>
      </c>
      <c r="F102" s="154">
        <f t="shared" ref="F102:AR102" si="6">F95-F96</f>
        <v>3700.8</v>
      </c>
      <c r="G102" s="154">
        <f t="shared" si="6"/>
        <v>3700.8</v>
      </c>
      <c r="H102" s="154">
        <f t="shared" si="6"/>
        <v>3700.8</v>
      </c>
      <c r="I102" s="154">
        <f t="shared" si="6"/>
        <v>3700.8</v>
      </c>
      <c r="J102" s="154">
        <f t="shared" si="6"/>
        <v>3700.8</v>
      </c>
      <c r="K102" s="154">
        <f t="shared" si="6"/>
        <v>3700.8</v>
      </c>
      <c r="L102" s="154">
        <f t="shared" si="6"/>
        <v>3700.8</v>
      </c>
      <c r="M102" s="154">
        <f t="shared" si="6"/>
        <v>3700.8</v>
      </c>
      <c r="N102" s="154">
        <f t="shared" si="6"/>
        <v>3700.8</v>
      </c>
      <c r="O102" s="154">
        <f t="shared" si="6"/>
        <v>3700.8</v>
      </c>
      <c r="P102" s="154">
        <f t="shared" si="6"/>
        <v>3700.8</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9460.7999999999993</v>
      </c>
      <c r="F104" s="156">
        <f t="shared" ref="F104:AR104" si="8">SUM(F101:F103)</f>
        <v>9460.7999999999993</v>
      </c>
      <c r="G104" s="156">
        <f t="shared" si="8"/>
        <v>9460.7999999999993</v>
      </c>
      <c r="H104" s="156">
        <f t="shared" si="8"/>
        <v>9460.7999999999993</v>
      </c>
      <c r="I104" s="156">
        <f t="shared" si="8"/>
        <v>9460.7999999999993</v>
      </c>
      <c r="J104" s="156">
        <f t="shared" si="8"/>
        <v>9460.7999999999993</v>
      </c>
      <c r="K104" s="156">
        <f t="shared" si="8"/>
        <v>9460.7999999999993</v>
      </c>
      <c r="L104" s="156">
        <f t="shared" si="8"/>
        <v>9460.7999999999993</v>
      </c>
      <c r="M104" s="156">
        <f t="shared" si="8"/>
        <v>9460.7999999999993</v>
      </c>
      <c r="N104" s="156">
        <f t="shared" si="8"/>
        <v>9460.7999999999993</v>
      </c>
      <c r="O104" s="156">
        <f t="shared" si="8"/>
        <v>9460.7999999999993</v>
      </c>
      <c r="P104" s="156">
        <f t="shared" si="8"/>
        <v>9460.7999999999993</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-30837</v>
      </c>
      <c r="F106" s="174">
        <f t="shared" si="9"/>
        <v>-31453.74</v>
      </c>
      <c r="G106" s="174">
        <f t="shared" si="9"/>
        <v>-32082.8148</v>
      </c>
      <c r="H106" s="174">
        <f t="shared" si="9"/>
        <v>-32724.471095999997</v>
      </c>
      <c r="I106" s="174">
        <f t="shared" si="9"/>
        <v>-33378.960517920001</v>
      </c>
      <c r="J106" s="174">
        <f t="shared" si="9"/>
        <v>-34046.539728278403</v>
      </c>
      <c r="K106" s="174">
        <f t="shared" si="9"/>
        <v>-34727.470522843971</v>
      </c>
      <c r="L106" s="174">
        <f t="shared" si="9"/>
        <v>-35422.019933300842</v>
      </c>
      <c r="M106" s="174">
        <f t="shared" si="9"/>
        <v>-36130.46033196686</v>
      </c>
      <c r="N106" s="174">
        <f t="shared" si="9"/>
        <v>-36853.0695386062</v>
      </c>
      <c r="O106" s="174">
        <f t="shared" si="9"/>
        <v>-37590.130929378327</v>
      </c>
      <c r="P106" s="174">
        <f t="shared" si="9"/>
        <v>-38341.933547965884</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9460.8000000000011</v>
      </c>
      <c r="F112" s="154">
        <f t="shared" si="15"/>
        <v>9460.8000000000011</v>
      </c>
      <c r="G112" s="154">
        <f t="shared" si="15"/>
        <v>9460.8000000000011</v>
      </c>
      <c r="H112" s="154">
        <f t="shared" si="15"/>
        <v>9460.8000000000011</v>
      </c>
      <c r="I112" s="154">
        <f t="shared" si="15"/>
        <v>9460.8000000000011</v>
      </c>
      <c r="J112" s="154">
        <f t="shared" si="15"/>
        <v>9460.8000000000011</v>
      </c>
      <c r="K112" s="154">
        <f t="shared" si="15"/>
        <v>9460.8000000000011</v>
      </c>
      <c r="L112" s="154">
        <f t="shared" si="15"/>
        <v>9460.8000000000011</v>
      </c>
      <c r="M112" s="154">
        <f t="shared" si="15"/>
        <v>9460.8000000000011</v>
      </c>
      <c r="N112" s="154">
        <f t="shared" si="15"/>
        <v>9460.8000000000011</v>
      </c>
      <c r="O112" s="154">
        <f t="shared" si="15"/>
        <v>9460.8000000000011</v>
      </c>
      <c r="P112" s="154">
        <f t="shared" si="15"/>
        <v>9460.8000000000011</v>
      </c>
      <c r="Q112" s="154">
        <f t="shared" si="15"/>
        <v>9460.8000000000011</v>
      </c>
      <c r="R112" s="154">
        <f t="shared" si="15"/>
        <v>9460.8000000000011</v>
      </c>
      <c r="S112" s="154">
        <f t="shared" si="15"/>
        <v>9460.8000000000011</v>
      </c>
      <c r="T112" s="154">
        <f t="shared" si="15"/>
        <v>9460.8000000000011</v>
      </c>
      <c r="U112" s="154">
        <f t="shared" si="15"/>
        <v>9460.8000000000011</v>
      </c>
      <c r="V112" s="154">
        <f t="shared" si="15"/>
        <v>9460.8000000000011</v>
      </c>
      <c r="W112" s="154">
        <f t="shared" si="15"/>
        <v>9460.8000000000011</v>
      </c>
      <c r="X112" s="154">
        <f t="shared" si="15"/>
        <v>9460.8000000000011</v>
      </c>
      <c r="Y112" s="154">
        <f t="shared" si="15"/>
        <v>9460.8000000000011</v>
      </c>
      <c r="Z112" s="154">
        <f t="shared" si="15"/>
        <v>9460.8000000000011</v>
      </c>
      <c r="AA112" s="154">
        <f t="shared" si="15"/>
        <v>9460.8000000000011</v>
      </c>
      <c r="AB112" s="154">
        <f t="shared" si="15"/>
        <v>9460.8000000000011</v>
      </c>
      <c r="AC112" s="154">
        <f t="shared" si="15"/>
        <v>9460.8000000000011</v>
      </c>
      <c r="AD112" s="154">
        <f t="shared" si="15"/>
        <v>9460.8000000000011</v>
      </c>
      <c r="AE112" s="154">
        <f t="shared" si="15"/>
        <v>9460.8000000000011</v>
      </c>
      <c r="AF112" s="154">
        <f t="shared" si="15"/>
        <v>9460.8000000000011</v>
      </c>
      <c r="AG112" s="154">
        <f t="shared" si="15"/>
        <v>9460.8000000000011</v>
      </c>
      <c r="AH112" s="154">
        <f t="shared" si="15"/>
        <v>9460.8000000000011</v>
      </c>
      <c r="AI112" s="154">
        <f t="shared" si="15"/>
        <v>9460.8000000000011</v>
      </c>
      <c r="AJ112" s="154">
        <f t="shared" si="15"/>
        <v>9460.8000000000011</v>
      </c>
      <c r="AK112" s="154">
        <f t="shared" si="15"/>
        <v>9460.8000000000011</v>
      </c>
      <c r="AL112" s="154">
        <f t="shared" si="15"/>
        <v>9460.8000000000011</v>
      </c>
      <c r="AM112" s="154">
        <f t="shared" si="15"/>
        <v>9460.8000000000011</v>
      </c>
      <c r="AN112" s="154">
        <f t="shared" si="15"/>
        <v>9460.8000000000011</v>
      </c>
      <c r="AO112" s="154">
        <f t="shared" si="15"/>
        <v>9460.8000000000011</v>
      </c>
      <c r="AP112" s="154">
        <f t="shared" si="15"/>
        <v>9460.8000000000011</v>
      </c>
      <c r="AQ112" s="154">
        <f t="shared" si="15"/>
        <v>9460.8000000000011</v>
      </c>
      <c r="AR112" s="155">
        <f t="shared" si="15"/>
        <v>9460.8000000000011</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-30837</v>
      </c>
      <c r="F117" s="143">
        <f t="shared" ref="F117:AR117" si="19">SUM(F106:F107)</f>
        <v>-31453.74</v>
      </c>
      <c r="G117" s="143">
        <f t="shared" si="19"/>
        <v>-32082.8148</v>
      </c>
      <c r="H117" s="143">
        <f t="shared" si="19"/>
        <v>-32724.471095999997</v>
      </c>
      <c r="I117" s="143">
        <f t="shared" si="19"/>
        <v>-33378.960517920001</v>
      </c>
      <c r="J117" s="143">
        <f t="shared" si="19"/>
        <v>-34046.539728278403</v>
      </c>
      <c r="K117" s="143">
        <f t="shared" si="19"/>
        <v>-34727.470522843971</v>
      </c>
      <c r="L117" s="143">
        <f t="shared" si="19"/>
        <v>-35422.019933300842</v>
      </c>
      <c r="M117" s="143">
        <f t="shared" si="19"/>
        <v>-36130.46033196686</v>
      </c>
      <c r="N117" s="143">
        <f t="shared" si="19"/>
        <v>-36853.0695386062</v>
      </c>
      <c r="O117" s="143">
        <f t="shared" si="19"/>
        <v>-37590.130929378327</v>
      </c>
      <c r="P117" s="143">
        <f t="shared" si="19"/>
        <v>-38341.933547965884</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-30837</v>
      </c>
      <c r="F118" s="151">
        <f t="shared" ref="F118:AR118" si="20">SUM(F116:F117)</f>
        <v>-31453.74</v>
      </c>
      <c r="G118" s="151">
        <f t="shared" si="20"/>
        <v>-32082.8148</v>
      </c>
      <c r="H118" s="151">
        <f t="shared" si="20"/>
        <v>-32724.471095999997</v>
      </c>
      <c r="I118" s="151">
        <f t="shared" si="20"/>
        <v>-33378.960517920001</v>
      </c>
      <c r="J118" s="151">
        <f t="shared" si="20"/>
        <v>-34046.539728278403</v>
      </c>
      <c r="K118" s="151">
        <f t="shared" si="20"/>
        <v>-34727.470522843971</v>
      </c>
      <c r="L118" s="151">
        <f t="shared" si="20"/>
        <v>-35422.019933300842</v>
      </c>
      <c r="M118" s="151">
        <f t="shared" si="20"/>
        <v>-36130.46033196686</v>
      </c>
      <c r="N118" s="151">
        <f t="shared" si="20"/>
        <v>-36853.0695386062</v>
      </c>
      <c r="O118" s="151">
        <f t="shared" si="20"/>
        <v>-37590.130929378327</v>
      </c>
      <c r="P118" s="151">
        <f t="shared" si="20"/>
        <v>-38341.933547965884</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-27050</v>
      </c>
      <c r="F120" s="160">
        <f t="shared" si="21"/>
        <v>-27050</v>
      </c>
      <c r="G120" s="160">
        <f t="shared" si="21"/>
        <v>-27050</v>
      </c>
      <c r="H120" s="160">
        <f t="shared" si="21"/>
        <v>-27050</v>
      </c>
      <c r="I120" s="160">
        <f t="shared" si="21"/>
        <v>-27050</v>
      </c>
      <c r="J120" s="160">
        <f t="shared" si="21"/>
        <v>-27050</v>
      </c>
      <c r="K120" s="160">
        <f t="shared" si="21"/>
        <v>-27050</v>
      </c>
      <c r="L120" s="160">
        <f t="shared" si="21"/>
        <v>-27050</v>
      </c>
      <c r="M120" s="160">
        <f t="shared" si="21"/>
        <v>-27050</v>
      </c>
      <c r="N120" s="160">
        <f t="shared" si="21"/>
        <v>-27050</v>
      </c>
      <c r="O120" s="160">
        <f t="shared" si="21"/>
        <v>-27050</v>
      </c>
      <c r="P120" s="160">
        <f t="shared" si="21"/>
        <v>-27050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-15580.8</v>
      </c>
      <c r="F121" s="143">
        <f t="shared" si="22"/>
        <v>-14657.216460625757</v>
      </c>
      <c r="G121" s="143">
        <f t="shared" si="22"/>
        <v>-13678.217908889057</v>
      </c>
      <c r="H121" s="143">
        <f t="shared" si="22"/>
        <v>-12640.479444048156</v>
      </c>
      <c r="I121" s="143">
        <f t="shared" si="22"/>
        <v>-11540.476671316799</v>
      </c>
      <c r="J121" s="143">
        <f t="shared" si="22"/>
        <v>-10374.473732221564</v>
      </c>
      <c r="K121" s="143">
        <f t="shared" si="22"/>
        <v>-9138.5106167806134</v>
      </c>
      <c r="L121" s="143">
        <f t="shared" si="22"/>
        <v>-7828.3897144132088</v>
      </c>
      <c r="M121" s="143">
        <f t="shared" si="22"/>
        <v>-6439.6615579037571</v>
      </c>
      <c r="N121" s="143">
        <f t="shared" si="22"/>
        <v>-4967.6097120037366</v>
      </c>
      <c r="O121" s="143">
        <f t="shared" si="22"/>
        <v>-3407.2347553497179</v>
      </c>
      <c r="P121" s="143">
        <f t="shared" si="22"/>
        <v>-1753.2373012964567</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-15393.05898957074</v>
      </c>
      <c r="F122" s="151">
        <f t="shared" si="23"/>
        <v>-16316.642528944982</v>
      </c>
      <c r="G122" s="151">
        <f t="shared" si="23"/>
        <v>-17295.641080681682</v>
      </c>
      <c r="H122" s="151">
        <f t="shared" si="23"/>
        <v>-18333.379545522581</v>
      </c>
      <c r="I122" s="151">
        <f t="shared" si="23"/>
        <v>-19433.382318253938</v>
      </c>
      <c r="J122" s="151">
        <f t="shared" si="23"/>
        <v>-20599.385257349171</v>
      </c>
      <c r="K122" s="151">
        <f t="shared" si="23"/>
        <v>-21835.348372790122</v>
      </c>
      <c r="L122" s="151">
        <f t="shared" si="23"/>
        <v>-23145.469275157531</v>
      </c>
      <c r="M122" s="151">
        <f t="shared" si="23"/>
        <v>-24534.197431666984</v>
      </c>
      <c r="N122" s="151">
        <f t="shared" si="23"/>
        <v>-26006.249277567003</v>
      </c>
      <c r="O122" s="151">
        <f t="shared" si="23"/>
        <v>-27566.624234221021</v>
      </c>
      <c r="P122" s="151">
        <f t="shared" si="23"/>
        <v>-29220.621688274285</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-30973.858989570741</v>
      </c>
      <c r="F123" s="154">
        <f t="shared" si="24"/>
        <v>-30973.858989570741</v>
      </c>
      <c r="G123" s="154">
        <f t="shared" si="24"/>
        <v>-30973.858989570741</v>
      </c>
      <c r="H123" s="154">
        <f t="shared" si="24"/>
        <v>-30973.858989570737</v>
      </c>
      <c r="I123" s="154">
        <f t="shared" si="24"/>
        <v>-30973.858989570737</v>
      </c>
      <c r="J123" s="154">
        <f t="shared" si="24"/>
        <v>-30973.858989570734</v>
      </c>
      <c r="K123" s="154">
        <f t="shared" si="24"/>
        <v>-30973.858989570734</v>
      </c>
      <c r="L123" s="154">
        <f t="shared" si="24"/>
        <v>-30973.858989570741</v>
      </c>
      <c r="M123" s="154">
        <f t="shared" si="24"/>
        <v>-30973.858989570741</v>
      </c>
      <c r="N123" s="154">
        <f t="shared" si="24"/>
        <v>-30973.858989570741</v>
      </c>
      <c r="O123" s="154">
        <f t="shared" si="24"/>
        <v>-30973.858989570737</v>
      </c>
      <c r="P123" s="154">
        <f t="shared" si="24"/>
        <v>-30973.858989570741</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-73467.8</v>
      </c>
      <c r="F125" s="160">
        <f t="shared" ref="F125:AR125" si="25">F118+F120+F121</f>
        <v>-73160.956460625763</v>
      </c>
      <c r="G125" s="160">
        <f t="shared" si="25"/>
        <v>-72811.032708889063</v>
      </c>
      <c r="H125" s="160">
        <f t="shared" si="25"/>
        <v>-72414.950540048158</v>
      </c>
      <c r="I125" s="160">
        <f t="shared" si="25"/>
        <v>-71969.437189236807</v>
      </c>
      <c r="J125" s="160">
        <f t="shared" si="25"/>
        <v>-71471.013460499962</v>
      </c>
      <c r="K125" s="160">
        <f t="shared" si="25"/>
        <v>-70915.981139624579</v>
      </c>
      <c r="L125" s="160">
        <f t="shared" si="25"/>
        <v>-70300.409647714056</v>
      </c>
      <c r="M125" s="160">
        <f t="shared" si="25"/>
        <v>-69620.121889870614</v>
      </c>
      <c r="N125" s="160">
        <f t="shared" si="25"/>
        <v>-68870.67925060993</v>
      </c>
      <c r="O125" s="160">
        <f t="shared" si="25"/>
        <v>-68047.365684728051</v>
      </c>
      <c r="P125" s="160">
        <f t="shared" si="25"/>
        <v>-67145.170849262344</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18366.95</v>
      </c>
      <c r="F126" s="143">
        <f t="shared" si="26"/>
        <v>18290.239115156441</v>
      </c>
      <c r="G126" s="143">
        <f t="shared" si="26"/>
        <v>18202.758177222266</v>
      </c>
      <c r="H126" s="143">
        <f t="shared" si="26"/>
        <v>18103.737635012039</v>
      </c>
      <c r="I126" s="143">
        <f t="shared" si="26"/>
        <v>17992.359297309202</v>
      </c>
      <c r="J126" s="143">
        <f t="shared" si="26"/>
        <v>17867.753365124991</v>
      </c>
      <c r="K126" s="143">
        <f t="shared" si="26"/>
        <v>17728.995284906145</v>
      </c>
      <c r="L126" s="143">
        <f t="shared" si="26"/>
        <v>17575.102411928514</v>
      </c>
      <c r="M126" s="143">
        <f t="shared" si="26"/>
        <v>17405.030472467653</v>
      </c>
      <c r="N126" s="143">
        <f t="shared" si="26"/>
        <v>17217.669812652483</v>
      </c>
      <c r="O126" s="143">
        <f t="shared" si="26"/>
        <v>17011.841421182013</v>
      </c>
      <c r="P126" s="143">
        <f t="shared" si="26"/>
        <v>16786.292712315586</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-43443.908989570744</v>
      </c>
      <c r="F128" s="160">
        <f t="shared" ref="F128:AR128" si="27">F118+F123+F126</f>
        <v>-44137.359874414309</v>
      </c>
      <c r="G128" s="160">
        <f t="shared" si="27"/>
        <v>-44853.915612348472</v>
      </c>
      <c r="H128" s="160">
        <f t="shared" si="27"/>
        <v>-45594.592450558695</v>
      </c>
      <c r="I128" s="160">
        <f t="shared" si="27"/>
        <v>-46360.46021018154</v>
      </c>
      <c r="J128" s="160">
        <f t="shared" si="27"/>
        <v>-47152.645352724147</v>
      </c>
      <c r="K128" s="160">
        <f t="shared" si="27"/>
        <v>-47972.334227508552</v>
      </c>
      <c r="L128" s="160">
        <f t="shared" si="27"/>
        <v>-48820.776510943062</v>
      </c>
      <c r="M128" s="160">
        <f t="shared" si="27"/>
        <v>-49699.288849069941</v>
      </c>
      <c r="N128" s="160">
        <f t="shared" si="27"/>
        <v>-50609.258715524455</v>
      </c>
      <c r="O128" s="160">
        <f t="shared" si="27"/>
        <v>-51552.148497767055</v>
      </c>
      <c r="P128" s="160">
        <f t="shared" si="27"/>
        <v>-52529.499825221035</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9460.7999999999993</v>
      </c>
      <c r="F129" s="143">
        <f t="shared" ref="F129:AR129" si="28">IF(F89&gt;$C$81,0,F104)</f>
        <v>9460.7999999999993</v>
      </c>
      <c r="G129" s="143">
        <f t="shared" si="28"/>
        <v>9460.7999999999993</v>
      </c>
      <c r="H129" s="143">
        <f t="shared" si="28"/>
        <v>9460.7999999999993</v>
      </c>
      <c r="I129" s="143">
        <f t="shared" si="28"/>
        <v>9460.7999999999993</v>
      </c>
      <c r="J129" s="143">
        <f t="shared" si="28"/>
        <v>9460.7999999999993</v>
      </c>
      <c r="K129" s="143">
        <f t="shared" si="28"/>
        <v>9460.7999999999993</v>
      </c>
      <c r="L129" s="143">
        <f t="shared" si="28"/>
        <v>9460.7999999999993</v>
      </c>
      <c r="M129" s="143">
        <f t="shared" si="28"/>
        <v>9460.7999999999993</v>
      </c>
      <c r="N129" s="143">
        <f t="shared" si="28"/>
        <v>9460.7999999999993</v>
      </c>
      <c r="O129" s="143">
        <f t="shared" si="28"/>
        <v>9460.7999999999993</v>
      </c>
      <c r="P129" s="143">
        <f t="shared" si="28"/>
        <v>9460.7999999999993</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-251677.83749013426</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38462.544167569969</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324600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324600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259680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64920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192</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11.903101696950817</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20400</v>
      </c>
      <c r="D10" s="93" t="s">
        <v>69</v>
      </c>
      <c r="E10" s="63"/>
      <c r="F10" s="63"/>
    </row>
    <row r="11" spans="1:26" x14ac:dyDescent="0.2">
      <c r="A11" s="66"/>
      <c r="B11" s="112" t="s">
        <v>7</v>
      </c>
      <c r="C11" s="94">
        <v>20400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6000</v>
      </c>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1</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1620</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33.048000000000002</v>
      </c>
      <c r="D34" s="95" t="s">
        <v>82</v>
      </c>
      <c r="E34" s="67"/>
      <c r="F34" s="63"/>
    </row>
    <row r="35" spans="1:6" x14ac:dyDescent="0.2">
      <c r="A35" s="66"/>
      <c r="B35" s="220" t="s">
        <v>25</v>
      </c>
      <c r="C35" s="94"/>
      <c r="D35" s="95" t="s">
        <v>77</v>
      </c>
      <c r="E35" s="63"/>
      <c r="F35" s="63"/>
    </row>
    <row r="36" spans="1:6" x14ac:dyDescent="0.2">
      <c r="A36" s="66"/>
      <c r="B36" s="220"/>
      <c r="C36" s="94">
        <v>36</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734.4</v>
      </c>
      <c r="D40" s="95" t="s">
        <v>83</v>
      </c>
      <c r="E40" s="63"/>
      <c r="F40" s="63"/>
    </row>
    <row r="41" spans="1:6" x14ac:dyDescent="0.2">
      <c r="A41" s="66"/>
      <c r="B41" s="112" t="s">
        <v>27</v>
      </c>
      <c r="C41" s="94"/>
      <c r="D41" s="95" t="s">
        <v>84</v>
      </c>
    </row>
    <row r="42" spans="1:6" x14ac:dyDescent="0.2">
      <c r="A42" s="66"/>
      <c r="B42" s="112" t="s">
        <v>28</v>
      </c>
      <c r="C42" s="101">
        <v>1.01</v>
      </c>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4.1951166109022937</v>
      </c>
      <c r="D84" s="93" t="s">
        <v>66</v>
      </c>
      <c r="F84" s="69"/>
    </row>
    <row r="85" spans="1:44" x14ac:dyDescent="0.2">
      <c r="A85" s="66"/>
      <c r="B85" s="112" t="s">
        <v>3</v>
      </c>
      <c r="C85" s="109">
        <f>(D139-D131)/D132</f>
        <v>11.653101696950817</v>
      </c>
      <c r="D85" s="95" t="s">
        <v>67</v>
      </c>
      <c r="F85" s="66"/>
    </row>
    <row r="86" spans="1:44" x14ac:dyDescent="0.2">
      <c r="A86" s="66"/>
      <c r="B86" s="113" t="s">
        <v>4</v>
      </c>
      <c r="C86" s="109">
        <f>C85*100/1000*31.65</f>
        <v>36.882066870849329</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-33048000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440640</v>
      </c>
      <c r="F95" s="151">
        <f t="shared" si="2"/>
        <v>440640</v>
      </c>
      <c r="G95" s="151">
        <f t="shared" si="2"/>
        <v>440640</v>
      </c>
      <c r="H95" s="151">
        <f t="shared" si="2"/>
        <v>440640</v>
      </c>
      <c r="I95" s="151">
        <f t="shared" si="2"/>
        <v>440640</v>
      </c>
      <c r="J95" s="151">
        <f t="shared" si="2"/>
        <v>440640</v>
      </c>
      <c r="K95" s="151">
        <f t="shared" si="2"/>
        <v>440640</v>
      </c>
      <c r="L95" s="151">
        <f t="shared" si="2"/>
        <v>440640</v>
      </c>
      <c r="M95" s="151">
        <f t="shared" si="2"/>
        <v>440640</v>
      </c>
      <c r="N95" s="151">
        <f t="shared" si="2"/>
        <v>440640</v>
      </c>
      <c r="O95" s="151">
        <f t="shared" si="2"/>
        <v>440640</v>
      </c>
      <c r="P95" s="151">
        <f t="shared" si="2"/>
        <v>440640</v>
      </c>
      <c r="Q95" s="151">
        <f t="shared" si="2"/>
        <v>440640</v>
      </c>
      <c r="R95" s="151">
        <f t="shared" si="2"/>
        <v>440640</v>
      </c>
      <c r="S95" s="151">
        <f t="shared" si="2"/>
        <v>440640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440640</v>
      </c>
      <c r="F102" s="154">
        <f t="shared" ref="F102:AR102" si="6">F95-F96</f>
        <v>440640</v>
      </c>
      <c r="G102" s="154">
        <f t="shared" si="6"/>
        <v>440640</v>
      </c>
      <c r="H102" s="154">
        <f t="shared" si="6"/>
        <v>440640</v>
      </c>
      <c r="I102" s="154">
        <f t="shared" si="6"/>
        <v>440640</v>
      </c>
      <c r="J102" s="154">
        <f t="shared" si="6"/>
        <v>440640</v>
      </c>
      <c r="K102" s="154">
        <f t="shared" si="6"/>
        <v>440640</v>
      </c>
      <c r="L102" s="154">
        <f t="shared" si="6"/>
        <v>440640</v>
      </c>
      <c r="M102" s="154">
        <f t="shared" si="6"/>
        <v>440640</v>
      </c>
      <c r="N102" s="154">
        <f t="shared" si="6"/>
        <v>440640</v>
      </c>
      <c r="O102" s="154">
        <f t="shared" si="6"/>
        <v>440640</v>
      </c>
      <c r="P102" s="154">
        <f t="shared" si="6"/>
        <v>440640</v>
      </c>
      <c r="Q102" s="154">
        <f t="shared" si="6"/>
        <v>440640</v>
      </c>
      <c r="R102" s="154">
        <f t="shared" si="6"/>
        <v>440640</v>
      </c>
      <c r="S102" s="154">
        <f t="shared" si="6"/>
        <v>440640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440640</v>
      </c>
      <c r="F104" s="156">
        <f t="shared" ref="F104:AR104" si="8">SUM(F101:F103)</f>
        <v>440640</v>
      </c>
      <c r="G104" s="156">
        <f t="shared" si="8"/>
        <v>440640</v>
      </c>
      <c r="H104" s="156">
        <f t="shared" si="8"/>
        <v>440640</v>
      </c>
      <c r="I104" s="156">
        <f t="shared" si="8"/>
        <v>440640</v>
      </c>
      <c r="J104" s="156">
        <f t="shared" si="8"/>
        <v>440640</v>
      </c>
      <c r="K104" s="156">
        <f t="shared" si="8"/>
        <v>440640</v>
      </c>
      <c r="L104" s="156">
        <f t="shared" si="8"/>
        <v>440640</v>
      </c>
      <c r="M104" s="156">
        <f t="shared" si="8"/>
        <v>440640</v>
      </c>
      <c r="N104" s="156">
        <f t="shared" si="8"/>
        <v>440640</v>
      </c>
      <c r="O104" s="156">
        <f t="shared" si="8"/>
        <v>440640</v>
      </c>
      <c r="P104" s="156">
        <f t="shared" si="8"/>
        <v>440640</v>
      </c>
      <c r="Q104" s="156">
        <f t="shared" si="8"/>
        <v>440640</v>
      </c>
      <c r="R104" s="156">
        <f t="shared" si="8"/>
        <v>440640</v>
      </c>
      <c r="S104" s="156">
        <f t="shared" si="8"/>
        <v>440640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-1179446.3999999999</v>
      </c>
      <c r="F106" s="174">
        <f t="shared" si="9"/>
        <v>-1203035.328</v>
      </c>
      <c r="G106" s="174">
        <f t="shared" si="9"/>
        <v>-1227096.0345599998</v>
      </c>
      <c r="H106" s="174">
        <f t="shared" si="9"/>
        <v>-1251637.9552511999</v>
      </c>
      <c r="I106" s="174">
        <f t="shared" si="9"/>
        <v>-1276670.7143562238</v>
      </c>
      <c r="J106" s="174">
        <f t="shared" si="9"/>
        <v>-1302204.1286433483</v>
      </c>
      <c r="K106" s="174">
        <f t="shared" si="9"/>
        <v>-1328248.2112162155</v>
      </c>
      <c r="L106" s="174">
        <f t="shared" si="9"/>
        <v>-1354813.1754405394</v>
      </c>
      <c r="M106" s="174">
        <f t="shared" si="9"/>
        <v>-1381909.4389493503</v>
      </c>
      <c r="N106" s="174">
        <f t="shared" si="9"/>
        <v>-1409547.6277283374</v>
      </c>
      <c r="O106" s="174">
        <f t="shared" si="9"/>
        <v>-1437738.5802829042</v>
      </c>
      <c r="P106" s="174">
        <f t="shared" si="9"/>
        <v>-1466493.3518885621</v>
      </c>
      <c r="Q106" s="174">
        <f t="shared" si="9"/>
        <v>-1495823.2189263334</v>
      </c>
      <c r="R106" s="174">
        <f t="shared" si="9"/>
        <v>-1525739.68330486</v>
      </c>
      <c r="S106" s="174">
        <f t="shared" si="9"/>
        <v>-1556254.4769709574</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440640</v>
      </c>
      <c r="F112" s="154">
        <f t="shared" si="15"/>
        <v>440640</v>
      </c>
      <c r="G112" s="154">
        <f t="shared" si="15"/>
        <v>440640</v>
      </c>
      <c r="H112" s="154">
        <f t="shared" si="15"/>
        <v>440640</v>
      </c>
      <c r="I112" s="154">
        <f t="shared" si="15"/>
        <v>440640</v>
      </c>
      <c r="J112" s="154">
        <f t="shared" si="15"/>
        <v>440640</v>
      </c>
      <c r="K112" s="154">
        <f t="shared" si="15"/>
        <v>440640</v>
      </c>
      <c r="L112" s="154">
        <f t="shared" si="15"/>
        <v>440640</v>
      </c>
      <c r="M112" s="154">
        <f t="shared" si="15"/>
        <v>440640</v>
      </c>
      <c r="N112" s="154">
        <f t="shared" si="15"/>
        <v>440640</v>
      </c>
      <c r="O112" s="154">
        <f t="shared" si="15"/>
        <v>440640</v>
      </c>
      <c r="P112" s="154">
        <f t="shared" si="15"/>
        <v>440640</v>
      </c>
      <c r="Q112" s="154">
        <f t="shared" si="15"/>
        <v>440640</v>
      </c>
      <c r="R112" s="154">
        <f t="shared" si="15"/>
        <v>440640</v>
      </c>
      <c r="S112" s="154">
        <f t="shared" si="15"/>
        <v>440640</v>
      </c>
      <c r="T112" s="154">
        <f t="shared" si="15"/>
        <v>440640</v>
      </c>
      <c r="U112" s="154">
        <f t="shared" si="15"/>
        <v>440640</v>
      </c>
      <c r="V112" s="154">
        <f t="shared" si="15"/>
        <v>440640</v>
      </c>
      <c r="W112" s="154">
        <f t="shared" si="15"/>
        <v>440640</v>
      </c>
      <c r="X112" s="154">
        <f t="shared" si="15"/>
        <v>440640</v>
      </c>
      <c r="Y112" s="154">
        <f t="shared" si="15"/>
        <v>440640</v>
      </c>
      <c r="Z112" s="154">
        <f t="shared" si="15"/>
        <v>440640</v>
      </c>
      <c r="AA112" s="154">
        <f t="shared" si="15"/>
        <v>440640</v>
      </c>
      <c r="AB112" s="154">
        <f t="shared" si="15"/>
        <v>440640</v>
      </c>
      <c r="AC112" s="154">
        <f t="shared" si="15"/>
        <v>440640</v>
      </c>
      <c r="AD112" s="154">
        <f t="shared" si="15"/>
        <v>440640</v>
      </c>
      <c r="AE112" s="154">
        <f t="shared" si="15"/>
        <v>440640</v>
      </c>
      <c r="AF112" s="154">
        <f t="shared" si="15"/>
        <v>440640</v>
      </c>
      <c r="AG112" s="154">
        <f t="shared" si="15"/>
        <v>440640</v>
      </c>
      <c r="AH112" s="154">
        <f t="shared" si="15"/>
        <v>440640</v>
      </c>
      <c r="AI112" s="154">
        <f t="shared" si="15"/>
        <v>440640</v>
      </c>
      <c r="AJ112" s="154">
        <f t="shared" si="15"/>
        <v>440640</v>
      </c>
      <c r="AK112" s="154">
        <f t="shared" si="15"/>
        <v>440640</v>
      </c>
      <c r="AL112" s="154">
        <f t="shared" si="15"/>
        <v>440640</v>
      </c>
      <c r="AM112" s="154">
        <f t="shared" si="15"/>
        <v>440640</v>
      </c>
      <c r="AN112" s="154">
        <f t="shared" si="15"/>
        <v>440640</v>
      </c>
      <c r="AO112" s="154">
        <f t="shared" si="15"/>
        <v>440640</v>
      </c>
      <c r="AP112" s="154">
        <f t="shared" si="15"/>
        <v>440640</v>
      </c>
      <c r="AQ112" s="154">
        <f t="shared" si="15"/>
        <v>440640</v>
      </c>
      <c r="AR112" s="155">
        <f t="shared" si="15"/>
        <v>440640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-1179446.3999999999</v>
      </c>
      <c r="F117" s="143">
        <f t="shared" ref="F117:AR117" si="19">SUM(F106:F107)</f>
        <v>-1203035.328</v>
      </c>
      <c r="G117" s="143">
        <f t="shared" si="19"/>
        <v>-1227096.0345599998</v>
      </c>
      <c r="H117" s="143">
        <f t="shared" si="19"/>
        <v>-1251637.9552511999</v>
      </c>
      <c r="I117" s="143">
        <f t="shared" si="19"/>
        <v>-1276670.7143562238</v>
      </c>
      <c r="J117" s="143">
        <f t="shared" si="19"/>
        <v>-1302204.1286433483</v>
      </c>
      <c r="K117" s="143">
        <f t="shared" si="19"/>
        <v>-1328248.2112162155</v>
      </c>
      <c r="L117" s="143">
        <f t="shared" si="19"/>
        <v>-1354813.1754405394</v>
      </c>
      <c r="M117" s="143">
        <f t="shared" si="19"/>
        <v>-1381909.4389493503</v>
      </c>
      <c r="N117" s="143">
        <f t="shared" si="19"/>
        <v>-1409547.6277283374</v>
      </c>
      <c r="O117" s="143">
        <f t="shared" si="19"/>
        <v>-1437738.5802829042</v>
      </c>
      <c r="P117" s="143">
        <f t="shared" si="19"/>
        <v>-1466493.3518885621</v>
      </c>
      <c r="Q117" s="143">
        <f t="shared" si="19"/>
        <v>-1495823.2189263334</v>
      </c>
      <c r="R117" s="143">
        <f t="shared" si="19"/>
        <v>-1525739.68330486</v>
      </c>
      <c r="S117" s="143">
        <f t="shared" si="19"/>
        <v>-1556254.4769709574</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-1179446.3999999999</v>
      </c>
      <c r="F118" s="151">
        <f t="shared" ref="F118:AR118" si="20">SUM(F116:F117)</f>
        <v>-1203035.328</v>
      </c>
      <c r="G118" s="151">
        <f t="shared" si="20"/>
        <v>-1227096.0345599998</v>
      </c>
      <c r="H118" s="151">
        <f t="shared" si="20"/>
        <v>-1251637.9552511999</v>
      </c>
      <c r="I118" s="151">
        <f t="shared" si="20"/>
        <v>-1276670.7143562238</v>
      </c>
      <c r="J118" s="151">
        <f t="shared" si="20"/>
        <v>-1302204.1286433483</v>
      </c>
      <c r="K118" s="151">
        <f t="shared" si="20"/>
        <v>-1328248.2112162155</v>
      </c>
      <c r="L118" s="151">
        <f t="shared" si="20"/>
        <v>-1354813.1754405394</v>
      </c>
      <c r="M118" s="151">
        <f t="shared" si="20"/>
        <v>-1381909.4389493503</v>
      </c>
      <c r="N118" s="151">
        <f t="shared" si="20"/>
        <v>-1409547.6277283374</v>
      </c>
      <c r="O118" s="151">
        <f t="shared" si="20"/>
        <v>-1437738.5802829042</v>
      </c>
      <c r="P118" s="151">
        <f t="shared" si="20"/>
        <v>-1466493.3518885621</v>
      </c>
      <c r="Q118" s="151">
        <f t="shared" si="20"/>
        <v>-1495823.2189263334</v>
      </c>
      <c r="R118" s="151">
        <f t="shared" si="20"/>
        <v>-1525739.68330486</v>
      </c>
      <c r="S118" s="151">
        <f t="shared" si="20"/>
        <v>-1556254.4769709574</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-2203200</v>
      </c>
      <c r="F120" s="160">
        <f t="shared" si="21"/>
        <v>-2203200</v>
      </c>
      <c r="G120" s="160">
        <f t="shared" si="21"/>
        <v>-2203200</v>
      </c>
      <c r="H120" s="160">
        <f t="shared" si="21"/>
        <v>-2203200</v>
      </c>
      <c r="I120" s="160">
        <f t="shared" si="21"/>
        <v>-2203200</v>
      </c>
      <c r="J120" s="160">
        <f t="shared" si="21"/>
        <v>-2203200</v>
      </c>
      <c r="K120" s="160">
        <f t="shared" si="21"/>
        <v>-2203200</v>
      </c>
      <c r="L120" s="160">
        <f t="shared" si="21"/>
        <v>-2203200</v>
      </c>
      <c r="M120" s="160">
        <f t="shared" si="21"/>
        <v>-2203200</v>
      </c>
      <c r="N120" s="160">
        <f t="shared" si="21"/>
        <v>-2203200</v>
      </c>
      <c r="O120" s="160">
        <f t="shared" si="21"/>
        <v>-2203200</v>
      </c>
      <c r="P120" s="160">
        <f t="shared" si="21"/>
        <v>-2203200</v>
      </c>
      <c r="Q120" s="160">
        <f t="shared" si="21"/>
        <v>-2203200</v>
      </c>
      <c r="R120" s="160">
        <f t="shared" si="21"/>
        <v>-2203200</v>
      </c>
      <c r="S120" s="160">
        <f t="shared" si="21"/>
        <v>-2203200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-1321920</v>
      </c>
      <c r="F121" s="143">
        <f t="shared" si="22"/>
        <v>-1260659.2031635877</v>
      </c>
      <c r="G121" s="143">
        <f t="shared" si="22"/>
        <v>-1196335.3664853547</v>
      </c>
      <c r="H121" s="143">
        <f t="shared" si="22"/>
        <v>-1128795.3379732098</v>
      </c>
      <c r="I121" s="143">
        <f t="shared" si="22"/>
        <v>-1057878.3080354584</v>
      </c>
      <c r="J121" s="143">
        <f t="shared" si="22"/>
        <v>-983415.4266008191</v>
      </c>
      <c r="K121" s="143">
        <f t="shared" si="22"/>
        <v>-905229.40109444747</v>
      </c>
      <c r="L121" s="143">
        <f t="shared" si="22"/>
        <v>-823134.07431275758</v>
      </c>
      <c r="M121" s="143">
        <f t="shared" si="22"/>
        <v>-736933.9811919831</v>
      </c>
      <c r="N121" s="143">
        <f t="shared" si="22"/>
        <v>-646423.88341517001</v>
      </c>
      <c r="O121" s="143">
        <f t="shared" si="22"/>
        <v>-551388.2807495161</v>
      </c>
      <c r="P121" s="143">
        <f t="shared" si="22"/>
        <v>-451600.89795057965</v>
      </c>
      <c r="Q121" s="143">
        <f t="shared" si="22"/>
        <v>-346824.1460116962</v>
      </c>
      <c r="R121" s="143">
        <f t="shared" si="22"/>
        <v>-236808.55647586874</v>
      </c>
      <c r="S121" s="143">
        <f t="shared" si="22"/>
        <v>-121292.18746324985</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-1225215.9367282463</v>
      </c>
      <c r="F122" s="151">
        <f t="shared" si="23"/>
        <v>-1286476.7335646586</v>
      </c>
      <c r="G122" s="151">
        <f t="shared" si="23"/>
        <v>-1350800.5702428916</v>
      </c>
      <c r="H122" s="151">
        <f t="shared" si="23"/>
        <v>-1418340.5987550362</v>
      </c>
      <c r="I122" s="151">
        <f t="shared" si="23"/>
        <v>-1489257.6286927878</v>
      </c>
      <c r="J122" s="151">
        <f t="shared" si="23"/>
        <v>-1563720.5101274273</v>
      </c>
      <c r="K122" s="151">
        <f t="shared" si="23"/>
        <v>-1641906.5356337987</v>
      </c>
      <c r="L122" s="151">
        <f t="shared" si="23"/>
        <v>-1724001.8624154886</v>
      </c>
      <c r="M122" s="151">
        <f t="shared" si="23"/>
        <v>-1810201.9555362631</v>
      </c>
      <c r="N122" s="151">
        <f t="shared" si="23"/>
        <v>-1900712.0533130763</v>
      </c>
      <c r="O122" s="151">
        <f t="shared" si="23"/>
        <v>-1995747.6559787299</v>
      </c>
      <c r="P122" s="151">
        <f t="shared" si="23"/>
        <v>-2095535.0387776666</v>
      </c>
      <c r="Q122" s="151">
        <f t="shared" si="23"/>
        <v>-2200311.7907165498</v>
      </c>
      <c r="R122" s="151">
        <f t="shared" si="23"/>
        <v>-2310327.3802523776</v>
      </c>
      <c r="S122" s="151">
        <f t="shared" si="23"/>
        <v>-2425843.749264996</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-2547135.9367282465</v>
      </c>
      <c r="F123" s="154">
        <f t="shared" si="24"/>
        <v>-2547135.9367282465</v>
      </c>
      <c r="G123" s="154">
        <f t="shared" si="24"/>
        <v>-2547135.9367282465</v>
      </c>
      <c r="H123" s="154">
        <f t="shared" si="24"/>
        <v>-2547135.936728246</v>
      </c>
      <c r="I123" s="154">
        <f t="shared" si="24"/>
        <v>-2547135.9367282465</v>
      </c>
      <c r="J123" s="154">
        <f t="shared" si="24"/>
        <v>-2547135.9367282465</v>
      </c>
      <c r="K123" s="154">
        <f t="shared" si="24"/>
        <v>-2547135.936728246</v>
      </c>
      <c r="L123" s="154">
        <f t="shared" si="24"/>
        <v>-2547135.936728246</v>
      </c>
      <c r="M123" s="154">
        <f t="shared" si="24"/>
        <v>-2547135.936728246</v>
      </c>
      <c r="N123" s="154">
        <f t="shared" si="24"/>
        <v>-2547135.9367282465</v>
      </c>
      <c r="O123" s="154">
        <f t="shared" si="24"/>
        <v>-2547135.936728246</v>
      </c>
      <c r="P123" s="154">
        <f t="shared" si="24"/>
        <v>-2547135.9367282465</v>
      </c>
      <c r="Q123" s="154">
        <f t="shared" si="24"/>
        <v>-2547135.936728246</v>
      </c>
      <c r="R123" s="154">
        <f t="shared" si="24"/>
        <v>-2547135.9367282465</v>
      </c>
      <c r="S123" s="154">
        <f t="shared" si="24"/>
        <v>-2547135.936728246</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-4704566.4000000004</v>
      </c>
      <c r="F125" s="160">
        <f t="shared" ref="F125:AR125" si="25">F118+F120+F121</f>
        <v>-4666894.5311635872</v>
      </c>
      <c r="G125" s="160">
        <f t="shared" si="25"/>
        <v>-4626631.4010453541</v>
      </c>
      <c r="H125" s="160">
        <f t="shared" si="25"/>
        <v>-4583633.2932244102</v>
      </c>
      <c r="I125" s="160">
        <f t="shared" si="25"/>
        <v>-4537749.0223916825</v>
      </c>
      <c r="J125" s="160">
        <f t="shared" si="25"/>
        <v>-4488819.5552441673</v>
      </c>
      <c r="K125" s="160">
        <f t="shared" si="25"/>
        <v>-4436677.6123106629</v>
      </c>
      <c r="L125" s="160">
        <f t="shared" si="25"/>
        <v>-4381147.2497532973</v>
      </c>
      <c r="M125" s="160">
        <f t="shared" si="25"/>
        <v>-4322043.4201413337</v>
      </c>
      <c r="N125" s="160">
        <f t="shared" si="25"/>
        <v>-4259171.5111435074</v>
      </c>
      <c r="O125" s="160">
        <f t="shared" si="25"/>
        <v>-4192326.8610324203</v>
      </c>
      <c r="P125" s="160">
        <f t="shared" si="25"/>
        <v>-4121294.249839142</v>
      </c>
      <c r="Q125" s="160">
        <f t="shared" si="25"/>
        <v>-4045847.3649380296</v>
      </c>
      <c r="R125" s="160">
        <f t="shared" si="25"/>
        <v>-3965748.2397807292</v>
      </c>
      <c r="S125" s="160">
        <f t="shared" si="25"/>
        <v>-3880746.6644342076</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1176141.6000000001</v>
      </c>
      <c r="F126" s="143">
        <f t="shared" si="26"/>
        <v>1166723.6327908968</v>
      </c>
      <c r="G126" s="143">
        <f t="shared" si="26"/>
        <v>1156657.8502613385</v>
      </c>
      <c r="H126" s="143">
        <f t="shared" si="26"/>
        <v>1145908.3233061025</v>
      </c>
      <c r="I126" s="143">
        <f t="shared" si="26"/>
        <v>1134437.2555979206</v>
      </c>
      <c r="J126" s="143">
        <f t="shared" si="26"/>
        <v>1122204.8888110418</v>
      </c>
      <c r="K126" s="143">
        <f t="shared" si="26"/>
        <v>1109169.4030776657</v>
      </c>
      <c r="L126" s="143">
        <f t="shared" si="26"/>
        <v>1095286.8124383243</v>
      </c>
      <c r="M126" s="143">
        <f t="shared" si="26"/>
        <v>1080510.8550353334</v>
      </c>
      <c r="N126" s="143">
        <f t="shared" si="26"/>
        <v>1064792.8777858769</v>
      </c>
      <c r="O126" s="143">
        <f t="shared" si="26"/>
        <v>1048081.7152581051</v>
      </c>
      <c r="P126" s="143">
        <f t="shared" si="26"/>
        <v>1030323.5624597855</v>
      </c>
      <c r="Q126" s="143">
        <f t="shared" si="26"/>
        <v>1011461.8412345074</v>
      </c>
      <c r="R126" s="143">
        <f t="shared" si="26"/>
        <v>991437.05994518229</v>
      </c>
      <c r="S126" s="143">
        <f t="shared" si="26"/>
        <v>970186.6661085519</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-2550440.7367282463</v>
      </c>
      <c r="F128" s="160">
        <f t="shared" ref="F128:AR128" si="27">F118+F123+F126</f>
        <v>-2583447.6319373492</v>
      </c>
      <c r="G128" s="160">
        <f t="shared" si="27"/>
        <v>-2617574.1210269076</v>
      </c>
      <c r="H128" s="160">
        <f t="shared" si="27"/>
        <v>-2652865.5686733434</v>
      </c>
      <c r="I128" s="160">
        <f t="shared" si="27"/>
        <v>-2689369.3954865499</v>
      </c>
      <c r="J128" s="160">
        <f t="shared" si="27"/>
        <v>-2727135.1765605528</v>
      </c>
      <c r="K128" s="160">
        <f t="shared" si="27"/>
        <v>-2766214.7448667958</v>
      </c>
      <c r="L128" s="160">
        <f t="shared" si="27"/>
        <v>-2806662.2997304611</v>
      </c>
      <c r="M128" s="160">
        <f t="shared" si="27"/>
        <v>-2848534.5206422629</v>
      </c>
      <c r="N128" s="160">
        <f t="shared" si="27"/>
        <v>-2891890.6866707071</v>
      </c>
      <c r="O128" s="160">
        <f t="shared" si="27"/>
        <v>-2936792.8017530451</v>
      </c>
      <c r="P128" s="160">
        <f t="shared" si="27"/>
        <v>-2983305.7261570231</v>
      </c>
      <c r="Q128" s="160">
        <f t="shared" si="27"/>
        <v>-3031497.3144200719</v>
      </c>
      <c r="R128" s="160">
        <f t="shared" si="27"/>
        <v>-3081438.5600879244</v>
      </c>
      <c r="S128" s="160">
        <f t="shared" si="27"/>
        <v>-3133203.7475906513</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440640</v>
      </c>
      <c r="F129" s="143">
        <f t="shared" ref="F129:AR129" si="28">IF(F89&gt;$C$81,0,F104)</f>
        <v>440640</v>
      </c>
      <c r="G129" s="143">
        <f t="shared" si="28"/>
        <v>440640</v>
      </c>
      <c r="H129" s="143">
        <f t="shared" si="28"/>
        <v>440640</v>
      </c>
      <c r="I129" s="143">
        <f t="shared" si="28"/>
        <v>440640</v>
      </c>
      <c r="J129" s="143">
        <f t="shared" si="28"/>
        <v>440640</v>
      </c>
      <c r="K129" s="143">
        <f t="shared" si="28"/>
        <v>440640</v>
      </c>
      <c r="L129" s="143">
        <f t="shared" si="28"/>
        <v>440640</v>
      </c>
      <c r="M129" s="143">
        <f t="shared" si="28"/>
        <v>440640</v>
      </c>
      <c r="N129" s="143">
        <f t="shared" si="28"/>
        <v>440640</v>
      </c>
      <c r="O129" s="143">
        <f t="shared" si="28"/>
        <v>440640</v>
      </c>
      <c r="P129" s="143">
        <f t="shared" si="28"/>
        <v>440640</v>
      </c>
      <c r="Q129" s="143">
        <f t="shared" si="28"/>
        <v>440640</v>
      </c>
      <c r="R129" s="143">
        <f t="shared" si="28"/>
        <v>440640</v>
      </c>
      <c r="S129" s="143">
        <f t="shared" si="28"/>
        <v>440640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-15909306.677530112</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1932438.8701956039</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33048000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33048000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26438400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6609600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193</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14.401904290789888</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13800</v>
      </c>
      <c r="D10" s="93" t="s">
        <v>69</v>
      </c>
      <c r="E10" s="63"/>
      <c r="F10" s="63"/>
    </row>
    <row r="11" spans="1:26" x14ac:dyDescent="0.2">
      <c r="A11" s="66"/>
      <c r="B11" s="112" t="s">
        <v>7</v>
      </c>
      <c r="C11" s="94">
        <v>13800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1</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2230</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30.774000000000001</v>
      </c>
      <c r="D34" s="95" t="s">
        <v>82</v>
      </c>
      <c r="E34" s="67"/>
      <c r="F34" s="63"/>
    </row>
    <row r="35" spans="1:6" x14ac:dyDescent="0.2">
      <c r="A35" s="66"/>
      <c r="B35" s="220" t="s">
        <v>25</v>
      </c>
      <c r="C35" s="94"/>
      <c r="D35" s="95" t="s">
        <v>77</v>
      </c>
      <c r="E35" s="63"/>
      <c r="F35" s="63"/>
    </row>
    <row r="36" spans="1:6" x14ac:dyDescent="0.2">
      <c r="A36" s="66"/>
      <c r="B36" s="220"/>
      <c r="C36" s="94">
        <v>48</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662.4</v>
      </c>
      <c r="D40" s="95" t="s">
        <v>83</v>
      </c>
      <c r="E40" s="63"/>
      <c r="F40" s="63"/>
    </row>
    <row r="41" spans="1:6" x14ac:dyDescent="0.2">
      <c r="A41" s="66"/>
      <c r="B41" s="112" t="s">
        <v>27</v>
      </c>
      <c r="C41" s="94"/>
      <c r="D41" s="95" t="s">
        <v>84</v>
      </c>
    </row>
    <row r="42" spans="1:6" x14ac:dyDescent="0.2">
      <c r="A42" s="66"/>
      <c r="B42" s="112" t="s">
        <v>28</v>
      </c>
      <c r="C42" s="101">
        <v>1.62</v>
      </c>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5.09468554468436</v>
      </c>
      <c r="D84" s="93" t="s">
        <v>66</v>
      </c>
      <c r="F84" s="69"/>
    </row>
    <row r="85" spans="1:44" x14ac:dyDescent="0.2">
      <c r="A85" s="66"/>
      <c r="B85" s="112" t="s">
        <v>3</v>
      </c>
      <c r="C85" s="109">
        <f>(D139-D131)/D132</f>
        <v>14.151904290789888</v>
      </c>
      <c r="D85" s="95" t="s">
        <v>67</v>
      </c>
      <c r="F85" s="66"/>
    </row>
    <row r="86" spans="1:44" x14ac:dyDescent="0.2">
      <c r="A86" s="66"/>
      <c r="B86" s="113" t="s">
        <v>4</v>
      </c>
      <c r="C86" s="109">
        <f>C85*100/1000*31.65</f>
        <v>44.790777080349997</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-30774000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347760</v>
      </c>
      <c r="F95" s="151">
        <f t="shared" si="2"/>
        <v>347760</v>
      </c>
      <c r="G95" s="151">
        <f t="shared" si="2"/>
        <v>347760</v>
      </c>
      <c r="H95" s="151">
        <f t="shared" si="2"/>
        <v>347760</v>
      </c>
      <c r="I95" s="151">
        <f t="shared" si="2"/>
        <v>347760</v>
      </c>
      <c r="J95" s="151">
        <f t="shared" si="2"/>
        <v>347760</v>
      </c>
      <c r="K95" s="151">
        <f t="shared" si="2"/>
        <v>347760</v>
      </c>
      <c r="L95" s="151">
        <f t="shared" si="2"/>
        <v>347760</v>
      </c>
      <c r="M95" s="151">
        <f t="shared" si="2"/>
        <v>347760</v>
      </c>
      <c r="N95" s="151">
        <f t="shared" si="2"/>
        <v>347760</v>
      </c>
      <c r="O95" s="151">
        <f t="shared" si="2"/>
        <v>347760</v>
      </c>
      <c r="P95" s="151">
        <f t="shared" si="2"/>
        <v>347760</v>
      </c>
      <c r="Q95" s="151">
        <f t="shared" si="2"/>
        <v>347760</v>
      </c>
      <c r="R95" s="151">
        <f t="shared" si="2"/>
        <v>347760</v>
      </c>
      <c r="S95" s="151">
        <f t="shared" si="2"/>
        <v>347760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347760</v>
      </c>
      <c r="F102" s="154">
        <f t="shared" ref="F102:AR102" si="6">F95-F96</f>
        <v>347760</v>
      </c>
      <c r="G102" s="154">
        <f t="shared" si="6"/>
        <v>347760</v>
      </c>
      <c r="H102" s="154">
        <f t="shared" si="6"/>
        <v>347760</v>
      </c>
      <c r="I102" s="154">
        <f t="shared" si="6"/>
        <v>347760</v>
      </c>
      <c r="J102" s="154">
        <f t="shared" si="6"/>
        <v>347760</v>
      </c>
      <c r="K102" s="154">
        <f t="shared" si="6"/>
        <v>347760</v>
      </c>
      <c r="L102" s="154">
        <f t="shared" si="6"/>
        <v>347760</v>
      </c>
      <c r="M102" s="154">
        <f t="shared" si="6"/>
        <v>347760</v>
      </c>
      <c r="N102" s="154">
        <f t="shared" si="6"/>
        <v>347760</v>
      </c>
      <c r="O102" s="154">
        <f t="shared" si="6"/>
        <v>347760</v>
      </c>
      <c r="P102" s="154">
        <f t="shared" si="6"/>
        <v>347760</v>
      </c>
      <c r="Q102" s="154">
        <f t="shared" si="6"/>
        <v>347760</v>
      </c>
      <c r="R102" s="154">
        <f t="shared" si="6"/>
        <v>347760</v>
      </c>
      <c r="S102" s="154">
        <f t="shared" si="6"/>
        <v>347760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347760</v>
      </c>
      <c r="F104" s="156">
        <f t="shared" ref="F104:AR104" si="8">SUM(F101:F103)</f>
        <v>347760</v>
      </c>
      <c r="G104" s="156">
        <f t="shared" si="8"/>
        <v>347760</v>
      </c>
      <c r="H104" s="156">
        <f t="shared" si="8"/>
        <v>347760</v>
      </c>
      <c r="I104" s="156">
        <f t="shared" si="8"/>
        <v>347760</v>
      </c>
      <c r="J104" s="156">
        <f t="shared" si="8"/>
        <v>347760</v>
      </c>
      <c r="K104" s="156">
        <f t="shared" si="8"/>
        <v>347760</v>
      </c>
      <c r="L104" s="156">
        <f t="shared" si="8"/>
        <v>347760</v>
      </c>
      <c r="M104" s="156">
        <f t="shared" si="8"/>
        <v>347760</v>
      </c>
      <c r="N104" s="156">
        <f t="shared" si="8"/>
        <v>347760</v>
      </c>
      <c r="O104" s="156">
        <f t="shared" si="8"/>
        <v>347760</v>
      </c>
      <c r="P104" s="156">
        <f t="shared" si="8"/>
        <v>347760</v>
      </c>
      <c r="Q104" s="156">
        <f t="shared" si="8"/>
        <v>347760</v>
      </c>
      <c r="R104" s="156">
        <f t="shared" si="8"/>
        <v>347760</v>
      </c>
      <c r="S104" s="156">
        <f t="shared" si="8"/>
        <v>347760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-1225771.2000000002</v>
      </c>
      <c r="F106" s="174">
        <f t="shared" si="9"/>
        <v>-1250286.6240000003</v>
      </c>
      <c r="G106" s="174">
        <f t="shared" si="9"/>
        <v>-1275292.3564800001</v>
      </c>
      <c r="H106" s="174">
        <f t="shared" si="9"/>
        <v>-1300798.2036096002</v>
      </c>
      <c r="I106" s="174">
        <f t="shared" si="9"/>
        <v>-1326814.1676817923</v>
      </c>
      <c r="J106" s="174">
        <f t="shared" si="9"/>
        <v>-1353350.4510354281</v>
      </c>
      <c r="K106" s="174">
        <f t="shared" si="9"/>
        <v>-1380417.4600561366</v>
      </c>
      <c r="L106" s="174">
        <f t="shared" si="9"/>
        <v>-1408025.8092572591</v>
      </c>
      <c r="M106" s="174">
        <f t="shared" si="9"/>
        <v>-1436186.3254424045</v>
      </c>
      <c r="N106" s="174">
        <f t="shared" si="9"/>
        <v>-1464910.0519512526</v>
      </c>
      <c r="O106" s="174">
        <f t="shared" si="9"/>
        <v>-1494208.2529902777</v>
      </c>
      <c r="P106" s="174">
        <f t="shared" si="9"/>
        <v>-1524092.4180500829</v>
      </c>
      <c r="Q106" s="174">
        <f t="shared" si="9"/>
        <v>-1554574.2664110849</v>
      </c>
      <c r="R106" s="174">
        <f t="shared" si="9"/>
        <v>-1585665.7517393064</v>
      </c>
      <c r="S106" s="174">
        <f t="shared" si="9"/>
        <v>-1617379.0667740926</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347760</v>
      </c>
      <c r="F112" s="154">
        <f t="shared" si="15"/>
        <v>347760</v>
      </c>
      <c r="G112" s="154">
        <f t="shared" si="15"/>
        <v>347760</v>
      </c>
      <c r="H112" s="154">
        <f t="shared" si="15"/>
        <v>347760</v>
      </c>
      <c r="I112" s="154">
        <f t="shared" si="15"/>
        <v>347760</v>
      </c>
      <c r="J112" s="154">
        <f t="shared" si="15"/>
        <v>347760</v>
      </c>
      <c r="K112" s="154">
        <f t="shared" si="15"/>
        <v>347760</v>
      </c>
      <c r="L112" s="154">
        <f t="shared" si="15"/>
        <v>347760</v>
      </c>
      <c r="M112" s="154">
        <f t="shared" si="15"/>
        <v>347760</v>
      </c>
      <c r="N112" s="154">
        <f t="shared" si="15"/>
        <v>347760</v>
      </c>
      <c r="O112" s="154">
        <f t="shared" si="15"/>
        <v>347760</v>
      </c>
      <c r="P112" s="154">
        <f t="shared" si="15"/>
        <v>347760</v>
      </c>
      <c r="Q112" s="154">
        <f t="shared" si="15"/>
        <v>347760</v>
      </c>
      <c r="R112" s="154">
        <f t="shared" si="15"/>
        <v>347760</v>
      </c>
      <c r="S112" s="154">
        <f t="shared" si="15"/>
        <v>347760</v>
      </c>
      <c r="T112" s="154">
        <f t="shared" si="15"/>
        <v>347760</v>
      </c>
      <c r="U112" s="154">
        <f t="shared" si="15"/>
        <v>347760</v>
      </c>
      <c r="V112" s="154">
        <f t="shared" si="15"/>
        <v>347760</v>
      </c>
      <c r="W112" s="154">
        <f t="shared" si="15"/>
        <v>347760</v>
      </c>
      <c r="X112" s="154">
        <f t="shared" si="15"/>
        <v>347760</v>
      </c>
      <c r="Y112" s="154">
        <f t="shared" si="15"/>
        <v>347760</v>
      </c>
      <c r="Z112" s="154">
        <f t="shared" si="15"/>
        <v>347760</v>
      </c>
      <c r="AA112" s="154">
        <f t="shared" si="15"/>
        <v>347760</v>
      </c>
      <c r="AB112" s="154">
        <f t="shared" si="15"/>
        <v>347760</v>
      </c>
      <c r="AC112" s="154">
        <f t="shared" si="15"/>
        <v>347760</v>
      </c>
      <c r="AD112" s="154">
        <f t="shared" si="15"/>
        <v>347760</v>
      </c>
      <c r="AE112" s="154">
        <f t="shared" si="15"/>
        <v>347760</v>
      </c>
      <c r="AF112" s="154">
        <f t="shared" si="15"/>
        <v>347760</v>
      </c>
      <c r="AG112" s="154">
        <f t="shared" si="15"/>
        <v>347760</v>
      </c>
      <c r="AH112" s="154">
        <f t="shared" si="15"/>
        <v>347760</v>
      </c>
      <c r="AI112" s="154">
        <f t="shared" si="15"/>
        <v>347760</v>
      </c>
      <c r="AJ112" s="154">
        <f t="shared" si="15"/>
        <v>347760</v>
      </c>
      <c r="AK112" s="154">
        <f t="shared" si="15"/>
        <v>347760</v>
      </c>
      <c r="AL112" s="154">
        <f t="shared" si="15"/>
        <v>347760</v>
      </c>
      <c r="AM112" s="154">
        <f t="shared" si="15"/>
        <v>347760</v>
      </c>
      <c r="AN112" s="154">
        <f t="shared" si="15"/>
        <v>347760</v>
      </c>
      <c r="AO112" s="154">
        <f t="shared" si="15"/>
        <v>347760</v>
      </c>
      <c r="AP112" s="154">
        <f t="shared" si="15"/>
        <v>347760</v>
      </c>
      <c r="AQ112" s="154">
        <f t="shared" si="15"/>
        <v>347760</v>
      </c>
      <c r="AR112" s="155">
        <f t="shared" si="15"/>
        <v>347760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-1225771.2000000002</v>
      </c>
      <c r="F117" s="143">
        <f t="shared" ref="F117:AR117" si="19">SUM(F106:F107)</f>
        <v>-1250286.6240000003</v>
      </c>
      <c r="G117" s="143">
        <f t="shared" si="19"/>
        <v>-1275292.3564800001</v>
      </c>
      <c r="H117" s="143">
        <f t="shared" si="19"/>
        <v>-1300798.2036096002</v>
      </c>
      <c r="I117" s="143">
        <f t="shared" si="19"/>
        <v>-1326814.1676817923</v>
      </c>
      <c r="J117" s="143">
        <f t="shared" si="19"/>
        <v>-1353350.4510354281</v>
      </c>
      <c r="K117" s="143">
        <f t="shared" si="19"/>
        <v>-1380417.4600561366</v>
      </c>
      <c r="L117" s="143">
        <f t="shared" si="19"/>
        <v>-1408025.8092572591</v>
      </c>
      <c r="M117" s="143">
        <f t="shared" si="19"/>
        <v>-1436186.3254424045</v>
      </c>
      <c r="N117" s="143">
        <f t="shared" si="19"/>
        <v>-1464910.0519512526</v>
      </c>
      <c r="O117" s="143">
        <f t="shared" si="19"/>
        <v>-1494208.2529902777</v>
      </c>
      <c r="P117" s="143">
        <f t="shared" si="19"/>
        <v>-1524092.4180500829</v>
      </c>
      <c r="Q117" s="143">
        <f t="shared" si="19"/>
        <v>-1554574.2664110849</v>
      </c>
      <c r="R117" s="143">
        <f t="shared" si="19"/>
        <v>-1585665.7517393064</v>
      </c>
      <c r="S117" s="143">
        <f t="shared" si="19"/>
        <v>-1617379.0667740926</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-1225771.2000000002</v>
      </c>
      <c r="F118" s="151">
        <f t="shared" ref="F118:AR118" si="20">SUM(F116:F117)</f>
        <v>-1250286.6240000003</v>
      </c>
      <c r="G118" s="151">
        <f t="shared" si="20"/>
        <v>-1275292.3564800001</v>
      </c>
      <c r="H118" s="151">
        <f t="shared" si="20"/>
        <v>-1300798.2036096002</v>
      </c>
      <c r="I118" s="151">
        <f t="shared" si="20"/>
        <v>-1326814.1676817923</v>
      </c>
      <c r="J118" s="151">
        <f t="shared" si="20"/>
        <v>-1353350.4510354281</v>
      </c>
      <c r="K118" s="151">
        <f t="shared" si="20"/>
        <v>-1380417.4600561366</v>
      </c>
      <c r="L118" s="151">
        <f t="shared" si="20"/>
        <v>-1408025.8092572591</v>
      </c>
      <c r="M118" s="151">
        <f t="shared" si="20"/>
        <v>-1436186.3254424045</v>
      </c>
      <c r="N118" s="151">
        <f t="shared" si="20"/>
        <v>-1464910.0519512526</v>
      </c>
      <c r="O118" s="151">
        <f t="shared" si="20"/>
        <v>-1494208.2529902777</v>
      </c>
      <c r="P118" s="151">
        <f t="shared" si="20"/>
        <v>-1524092.4180500829</v>
      </c>
      <c r="Q118" s="151">
        <f t="shared" si="20"/>
        <v>-1554574.2664110849</v>
      </c>
      <c r="R118" s="151">
        <f t="shared" si="20"/>
        <v>-1585665.7517393064</v>
      </c>
      <c r="S118" s="151">
        <f t="shared" si="20"/>
        <v>-1617379.0667740926</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-2051600</v>
      </c>
      <c r="F120" s="160">
        <f t="shared" si="21"/>
        <v>-2051600</v>
      </c>
      <c r="G120" s="160">
        <f t="shared" si="21"/>
        <v>-2051600</v>
      </c>
      <c r="H120" s="160">
        <f t="shared" si="21"/>
        <v>-2051600</v>
      </c>
      <c r="I120" s="160">
        <f t="shared" si="21"/>
        <v>-2051600</v>
      </c>
      <c r="J120" s="160">
        <f t="shared" si="21"/>
        <v>-2051600</v>
      </c>
      <c r="K120" s="160">
        <f t="shared" si="21"/>
        <v>-2051600</v>
      </c>
      <c r="L120" s="160">
        <f t="shared" si="21"/>
        <v>-2051600</v>
      </c>
      <c r="M120" s="160">
        <f t="shared" si="21"/>
        <v>-2051600</v>
      </c>
      <c r="N120" s="160">
        <f t="shared" si="21"/>
        <v>-2051600</v>
      </c>
      <c r="O120" s="160">
        <f t="shared" si="21"/>
        <v>-2051600</v>
      </c>
      <c r="P120" s="160">
        <f t="shared" si="21"/>
        <v>-2051600</v>
      </c>
      <c r="Q120" s="160">
        <f t="shared" si="21"/>
        <v>-2051600</v>
      </c>
      <c r="R120" s="160">
        <f t="shared" si="21"/>
        <v>-2051600</v>
      </c>
      <c r="S120" s="160">
        <f t="shared" si="21"/>
        <v>-2051600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-1230960</v>
      </c>
      <c r="F121" s="143">
        <f t="shared" si="22"/>
        <v>-1173914.4976445248</v>
      </c>
      <c r="G121" s="143">
        <f t="shared" si="22"/>
        <v>-1114016.7201712753</v>
      </c>
      <c r="H121" s="143">
        <f t="shared" si="22"/>
        <v>-1051124.0538243635</v>
      </c>
      <c r="I121" s="143">
        <f t="shared" si="22"/>
        <v>-985086.75416010641</v>
      </c>
      <c r="J121" s="143">
        <f t="shared" si="22"/>
        <v>-915747.58951263642</v>
      </c>
      <c r="K121" s="143">
        <f t="shared" si="22"/>
        <v>-842941.46663279261</v>
      </c>
      <c r="L121" s="143">
        <f t="shared" si="22"/>
        <v>-766495.0376089568</v>
      </c>
      <c r="M121" s="143">
        <f t="shared" si="22"/>
        <v>-686226.2871339292</v>
      </c>
      <c r="N121" s="143">
        <f t="shared" si="22"/>
        <v>-601944.09913515009</v>
      </c>
      <c r="O121" s="143">
        <f t="shared" si="22"/>
        <v>-513447.80173643213</v>
      </c>
      <c r="P121" s="143">
        <f t="shared" si="22"/>
        <v>-420526.68946777825</v>
      </c>
      <c r="Q121" s="143">
        <f t="shared" si="22"/>
        <v>-322959.52158569172</v>
      </c>
      <c r="R121" s="143">
        <f t="shared" si="22"/>
        <v>-220513.99530950087</v>
      </c>
      <c r="S121" s="143">
        <f t="shared" si="22"/>
        <v>-112946.19271950045</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-1140910.0471095089</v>
      </c>
      <c r="F122" s="151">
        <f t="shared" si="23"/>
        <v>-1197955.5494649843</v>
      </c>
      <c r="G122" s="151">
        <f t="shared" si="23"/>
        <v>-1257853.3269382336</v>
      </c>
      <c r="H122" s="151">
        <f t="shared" si="23"/>
        <v>-1320745.9932851456</v>
      </c>
      <c r="I122" s="151">
        <f t="shared" si="23"/>
        <v>-1386783.2929494027</v>
      </c>
      <c r="J122" s="151">
        <f t="shared" si="23"/>
        <v>-1456122.4575968729</v>
      </c>
      <c r="K122" s="151">
        <f t="shared" si="23"/>
        <v>-1528928.5804767162</v>
      </c>
      <c r="L122" s="151">
        <f t="shared" si="23"/>
        <v>-1605375.009500552</v>
      </c>
      <c r="M122" s="151">
        <f t="shared" si="23"/>
        <v>-1685643.7599755798</v>
      </c>
      <c r="N122" s="151">
        <f t="shared" si="23"/>
        <v>-1769925.9479743589</v>
      </c>
      <c r="O122" s="151">
        <f t="shared" si="23"/>
        <v>-1858422.2453730768</v>
      </c>
      <c r="P122" s="151">
        <f t="shared" si="23"/>
        <v>-1951343.3576417305</v>
      </c>
      <c r="Q122" s="151">
        <f t="shared" si="23"/>
        <v>-2048910.5255238172</v>
      </c>
      <c r="R122" s="151">
        <f t="shared" si="23"/>
        <v>-2151356.0518000079</v>
      </c>
      <c r="S122" s="151">
        <f t="shared" si="23"/>
        <v>-2258923.8543900084</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-2371870.0471095089</v>
      </c>
      <c r="F123" s="154">
        <f t="shared" si="24"/>
        <v>-2371870.0471095089</v>
      </c>
      <c r="G123" s="154">
        <f t="shared" si="24"/>
        <v>-2371870.0471095089</v>
      </c>
      <c r="H123" s="154">
        <f t="shared" si="24"/>
        <v>-2371870.0471095089</v>
      </c>
      <c r="I123" s="154">
        <f t="shared" si="24"/>
        <v>-2371870.0471095089</v>
      </c>
      <c r="J123" s="154">
        <f t="shared" si="24"/>
        <v>-2371870.0471095094</v>
      </c>
      <c r="K123" s="154">
        <f t="shared" si="24"/>
        <v>-2371870.0471095089</v>
      </c>
      <c r="L123" s="154">
        <f t="shared" si="24"/>
        <v>-2371870.0471095089</v>
      </c>
      <c r="M123" s="154">
        <f t="shared" si="24"/>
        <v>-2371870.0471095089</v>
      </c>
      <c r="N123" s="154">
        <f t="shared" si="24"/>
        <v>-2371870.0471095089</v>
      </c>
      <c r="O123" s="154">
        <f t="shared" si="24"/>
        <v>-2371870.0471095089</v>
      </c>
      <c r="P123" s="154">
        <f t="shared" si="24"/>
        <v>-2371870.0471095089</v>
      </c>
      <c r="Q123" s="154">
        <f t="shared" si="24"/>
        <v>-2371870.0471095089</v>
      </c>
      <c r="R123" s="154">
        <f t="shared" si="24"/>
        <v>-2371870.0471095089</v>
      </c>
      <c r="S123" s="154">
        <f t="shared" si="24"/>
        <v>-2371870.0471095089</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-4508331.2</v>
      </c>
      <c r="F125" s="160">
        <f t="shared" ref="F125:AR125" si="25">F118+F120+F121</f>
        <v>-4475801.1216445249</v>
      </c>
      <c r="G125" s="160">
        <f t="shared" si="25"/>
        <v>-4440909.0766512752</v>
      </c>
      <c r="H125" s="160">
        <f t="shared" si="25"/>
        <v>-4403522.2574339639</v>
      </c>
      <c r="I125" s="160">
        <f t="shared" si="25"/>
        <v>-4363500.9218418989</v>
      </c>
      <c r="J125" s="160">
        <f t="shared" si="25"/>
        <v>-4320698.0405480638</v>
      </c>
      <c r="K125" s="160">
        <f t="shared" si="25"/>
        <v>-4274958.9266889291</v>
      </c>
      <c r="L125" s="160">
        <f t="shared" si="25"/>
        <v>-4226120.8468662156</v>
      </c>
      <c r="M125" s="160">
        <f t="shared" si="25"/>
        <v>-4174012.6125763338</v>
      </c>
      <c r="N125" s="160">
        <f t="shared" si="25"/>
        <v>-4118454.1510864031</v>
      </c>
      <c r="O125" s="160">
        <f t="shared" si="25"/>
        <v>-4059256.0547267096</v>
      </c>
      <c r="P125" s="160">
        <f t="shared" si="25"/>
        <v>-3996219.1075178613</v>
      </c>
      <c r="Q125" s="160">
        <f t="shared" si="25"/>
        <v>-3929133.7879967764</v>
      </c>
      <c r="R125" s="160">
        <f t="shared" si="25"/>
        <v>-3857779.7470488073</v>
      </c>
      <c r="S125" s="160">
        <f t="shared" si="25"/>
        <v>-3781925.2594935931</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1127082.8</v>
      </c>
      <c r="F126" s="143">
        <f t="shared" si="26"/>
        <v>1118950.2804111312</v>
      </c>
      <c r="G126" s="143">
        <f t="shared" si="26"/>
        <v>1110227.2691628188</v>
      </c>
      <c r="H126" s="143">
        <f t="shared" si="26"/>
        <v>1100880.564358491</v>
      </c>
      <c r="I126" s="143">
        <f t="shared" si="26"/>
        <v>1090875.2304604747</v>
      </c>
      <c r="J126" s="143">
        <f t="shared" si="26"/>
        <v>1080174.510137016</v>
      </c>
      <c r="K126" s="143">
        <f t="shared" si="26"/>
        <v>1068739.7316722323</v>
      </c>
      <c r="L126" s="143">
        <f t="shared" si="26"/>
        <v>1056530.2117165539</v>
      </c>
      <c r="M126" s="143">
        <f t="shared" si="26"/>
        <v>1043503.1531440835</v>
      </c>
      <c r="N126" s="143">
        <f t="shared" si="26"/>
        <v>1029613.5377716008</v>
      </c>
      <c r="O126" s="143">
        <f t="shared" si="26"/>
        <v>1014814.0136816774</v>
      </c>
      <c r="P126" s="143">
        <f t="shared" si="26"/>
        <v>999054.77687946532</v>
      </c>
      <c r="Q126" s="143">
        <f t="shared" si="26"/>
        <v>982283.4469991941</v>
      </c>
      <c r="R126" s="143">
        <f t="shared" si="26"/>
        <v>964444.93676220183</v>
      </c>
      <c r="S126" s="143">
        <f t="shared" si="26"/>
        <v>945481.31487339828</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-2470558.4471095093</v>
      </c>
      <c r="F128" s="160">
        <f t="shared" ref="F128:AR128" si="27">F118+F123+F126</f>
        <v>-2503206.390698378</v>
      </c>
      <c r="G128" s="160">
        <f t="shared" si="27"/>
        <v>-2536935.1344266902</v>
      </c>
      <c r="H128" s="160">
        <f t="shared" si="27"/>
        <v>-2571787.6863606181</v>
      </c>
      <c r="I128" s="160">
        <f t="shared" si="27"/>
        <v>-2607808.9843308264</v>
      </c>
      <c r="J128" s="160">
        <f t="shared" si="27"/>
        <v>-2645045.9880079217</v>
      </c>
      <c r="K128" s="160">
        <f t="shared" si="27"/>
        <v>-2683547.7754934132</v>
      </c>
      <c r="L128" s="160">
        <f t="shared" si="27"/>
        <v>-2723365.6446502144</v>
      </c>
      <c r="M128" s="160">
        <f t="shared" si="27"/>
        <v>-2764553.2194078299</v>
      </c>
      <c r="N128" s="160">
        <f t="shared" si="27"/>
        <v>-2807166.561289161</v>
      </c>
      <c r="O128" s="160">
        <f t="shared" si="27"/>
        <v>-2851264.2864181092</v>
      </c>
      <c r="P128" s="160">
        <f t="shared" si="27"/>
        <v>-2896907.6882801265</v>
      </c>
      <c r="Q128" s="160">
        <f t="shared" si="27"/>
        <v>-2944160.8665213995</v>
      </c>
      <c r="R128" s="160">
        <f t="shared" si="27"/>
        <v>-2993090.8620866137</v>
      </c>
      <c r="S128" s="160">
        <f t="shared" si="27"/>
        <v>-3043767.7990102032</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347760</v>
      </c>
      <c r="F129" s="143">
        <f t="shared" ref="F129:AR129" si="28">IF(F89&gt;$C$81,0,F104)</f>
        <v>347760</v>
      </c>
      <c r="G129" s="143">
        <f t="shared" si="28"/>
        <v>347760</v>
      </c>
      <c r="H129" s="143">
        <f t="shared" si="28"/>
        <v>347760</v>
      </c>
      <c r="I129" s="143">
        <f t="shared" si="28"/>
        <v>347760</v>
      </c>
      <c r="J129" s="143">
        <f t="shared" si="28"/>
        <v>347760</v>
      </c>
      <c r="K129" s="143">
        <f t="shared" si="28"/>
        <v>347760</v>
      </c>
      <c r="L129" s="143">
        <f t="shared" si="28"/>
        <v>347760</v>
      </c>
      <c r="M129" s="143">
        <f t="shared" si="28"/>
        <v>347760</v>
      </c>
      <c r="N129" s="143">
        <f t="shared" si="28"/>
        <v>347760</v>
      </c>
      <c r="O129" s="143">
        <f t="shared" si="28"/>
        <v>347760</v>
      </c>
      <c r="P129" s="143">
        <f t="shared" si="28"/>
        <v>347760</v>
      </c>
      <c r="Q129" s="143">
        <f t="shared" si="28"/>
        <v>347760</v>
      </c>
      <c r="R129" s="143">
        <f t="shared" si="28"/>
        <v>347760</v>
      </c>
      <c r="S129" s="143">
        <f t="shared" si="28"/>
        <v>347760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-15428425.883080699</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1525111.0691249617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30774000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30774000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24619200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6154800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121</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25.802521954830205</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25616.438356164384</v>
      </c>
      <c r="D10" s="93" t="s">
        <v>69</v>
      </c>
      <c r="E10" s="63"/>
      <c r="F10" s="63"/>
    </row>
    <row r="11" spans="1:26" x14ac:dyDescent="0.2">
      <c r="A11" s="66"/>
      <c r="B11" s="112" t="s">
        <v>7</v>
      </c>
      <c r="C11" s="94">
        <v>10000</v>
      </c>
      <c r="D11" s="95" t="s">
        <v>70</v>
      </c>
      <c r="E11" s="63"/>
      <c r="F11" s="63"/>
    </row>
    <row r="12" spans="1:26" x14ac:dyDescent="0.2">
      <c r="A12" s="66"/>
      <c r="B12" s="112" t="s">
        <v>8</v>
      </c>
      <c r="C12" s="94">
        <v>1870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5000</v>
      </c>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7.2999999999999995E-2</v>
      </c>
      <c r="D20" s="93"/>
      <c r="E20" s="67"/>
      <c r="F20" s="63"/>
    </row>
    <row r="21" spans="1:6" ht="12.75" customHeight="1" x14ac:dyDescent="0.2">
      <c r="A21" s="66"/>
      <c r="B21" s="112" t="s">
        <v>16</v>
      </c>
      <c r="C21" s="96">
        <f>IF(C12&gt;0,C20-(C23*C11*C16*C20)/(C12*C15),)</f>
        <v>7.2999999999999995E-2</v>
      </c>
      <c r="D21" s="95"/>
      <c r="E21" s="67"/>
      <c r="F21" s="63"/>
    </row>
    <row r="22" spans="1:6" ht="12.75" customHeight="1" x14ac:dyDescent="0.2">
      <c r="A22" s="66"/>
      <c r="B22" s="112" t="s">
        <v>17</v>
      </c>
      <c r="C22" s="96">
        <f>IF(C10&gt;0,C11/C10,0)</f>
        <v>0.39037433155080214</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1100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28.178082191780824</v>
      </c>
      <c r="D34" s="95" t="s">
        <v>82</v>
      </c>
      <c r="E34" s="67"/>
      <c r="F34" s="63"/>
    </row>
    <row r="35" spans="1:6" x14ac:dyDescent="0.2">
      <c r="A35" s="66"/>
      <c r="B35" s="220" t="s">
        <v>25</v>
      </c>
      <c r="C35" s="94">
        <v>45</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1152.7397260273972</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9.1989079037388741</v>
      </c>
      <c r="D84" s="93" t="s">
        <v>66</v>
      </c>
      <c r="F84" s="69"/>
    </row>
    <row r="85" spans="1:44" x14ac:dyDescent="0.2">
      <c r="A85" s="66"/>
      <c r="B85" s="112" t="s">
        <v>3</v>
      </c>
      <c r="C85" s="109">
        <f>(D139-D131)/D132</f>
        <v>25.552521954830205</v>
      </c>
      <c r="D85" s="95" t="s">
        <v>67</v>
      </c>
      <c r="F85" s="66"/>
    </row>
    <row r="86" spans="1:44" x14ac:dyDescent="0.2">
      <c r="A86" s="66"/>
      <c r="B86" s="113" t="s">
        <v>4</v>
      </c>
      <c r="C86" s="109">
        <f>C85*100/1000*31.65</f>
        <v>80.873731987037587</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-28178082.191780824</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9350000</v>
      </c>
      <c r="F93" s="147">
        <f t="shared" si="1"/>
        <v>9350000</v>
      </c>
      <c r="G93" s="147">
        <f t="shared" si="1"/>
        <v>9350000</v>
      </c>
      <c r="H93" s="147">
        <f t="shared" si="1"/>
        <v>9350000</v>
      </c>
      <c r="I93" s="147">
        <f t="shared" si="1"/>
        <v>9350000</v>
      </c>
      <c r="J93" s="147">
        <f t="shared" si="1"/>
        <v>9350000</v>
      </c>
      <c r="K93" s="147">
        <f t="shared" si="1"/>
        <v>9350000</v>
      </c>
      <c r="L93" s="147">
        <f t="shared" si="1"/>
        <v>9350000</v>
      </c>
      <c r="M93" s="147">
        <f t="shared" si="1"/>
        <v>9350000</v>
      </c>
      <c r="N93" s="147">
        <f t="shared" si="1"/>
        <v>9350000</v>
      </c>
      <c r="O93" s="147">
        <f t="shared" si="1"/>
        <v>9350000</v>
      </c>
      <c r="P93" s="147">
        <f t="shared" si="1"/>
        <v>9350000</v>
      </c>
      <c r="Q93" s="147">
        <f t="shared" si="1"/>
        <v>9350000</v>
      </c>
      <c r="R93" s="147">
        <f t="shared" si="1"/>
        <v>9350000</v>
      </c>
      <c r="S93" s="147">
        <f t="shared" si="1"/>
        <v>9350000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144000</v>
      </c>
      <c r="F95" s="151">
        <f t="shared" si="2"/>
        <v>144000</v>
      </c>
      <c r="G95" s="151">
        <f t="shared" si="2"/>
        <v>144000</v>
      </c>
      <c r="H95" s="151">
        <f t="shared" si="2"/>
        <v>144000</v>
      </c>
      <c r="I95" s="151">
        <f t="shared" si="2"/>
        <v>144000</v>
      </c>
      <c r="J95" s="151">
        <f t="shared" si="2"/>
        <v>144000</v>
      </c>
      <c r="K95" s="151">
        <f t="shared" si="2"/>
        <v>144000</v>
      </c>
      <c r="L95" s="151">
        <f t="shared" si="2"/>
        <v>144000</v>
      </c>
      <c r="M95" s="151">
        <f t="shared" si="2"/>
        <v>144000</v>
      </c>
      <c r="N95" s="151">
        <f t="shared" si="2"/>
        <v>144000</v>
      </c>
      <c r="O95" s="151">
        <f t="shared" si="2"/>
        <v>144000</v>
      </c>
      <c r="P95" s="151">
        <f t="shared" si="2"/>
        <v>144000</v>
      </c>
      <c r="Q95" s="151">
        <f t="shared" si="2"/>
        <v>144000</v>
      </c>
      <c r="R95" s="151">
        <f t="shared" si="2"/>
        <v>144000</v>
      </c>
      <c r="S95" s="151">
        <f t="shared" si="2"/>
        <v>144000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33660</v>
      </c>
      <c r="F101" s="154">
        <f t="shared" ref="F101:AR101" si="5">(F93-F94)/1000*3.6</f>
        <v>33660</v>
      </c>
      <c r="G101" s="154">
        <f t="shared" si="5"/>
        <v>33660</v>
      </c>
      <c r="H101" s="154">
        <f t="shared" si="5"/>
        <v>33660</v>
      </c>
      <c r="I101" s="154">
        <f t="shared" si="5"/>
        <v>33660</v>
      </c>
      <c r="J101" s="154">
        <f t="shared" si="5"/>
        <v>33660</v>
      </c>
      <c r="K101" s="154">
        <f t="shared" si="5"/>
        <v>33660</v>
      </c>
      <c r="L101" s="154">
        <f t="shared" si="5"/>
        <v>33660</v>
      </c>
      <c r="M101" s="154">
        <f t="shared" si="5"/>
        <v>33660</v>
      </c>
      <c r="N101" s="154">
        <f t="shared" si="5"/>
        <v>33660</v>
      </c>
      <c r="O101" s="154">
        <f t="shared" si="5"/>
        <v>33660</v>
      </c>
      <c r="P101" s="154">
        <f t="shared" si="5"/>
        <v>33660</v>
      </c>
      <c r="Q101" s="154">
        <f t="shared" si="5"/>
        <v>33660</v>
      </c>
      <c r="R101" s="154">
        <f t="shared" si="5"/>
        <v>33660</v>
      </c>
      <c r="S101" s="154">
        <f t="shared" si="5"/>
        <v>33660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144000</v>
      </c>
      <c r="F102" s="154">
        <f t="shared" ref="F102:AR102" si="6">F95-F96</f>
        <v>144000</v>
      </c>
      <c r="G102" s="154">
        <f t="shared" si="6"/>
        <v>144000</v>
      </c>
      <c r="H102" s="154">
        <f t="shared" si="6"/>
        <v>144000</v>
      </c>
      <c r="I102" s="154">
        <f t="shared" si="6"/>
        <v>144000</v>
      </c>
      <c r="J102" s="154">
        <f t="shared" si="6"/>
        <v>144000</v>
      </c>
      <c r="K102" s="154">
        <f t="shared" si="6"/>
        <v>144000</v>
      </c>
      <c r="L102" s="154">
        <f t="shared" si="6"/>
        <v>144000</v>
      </c>
      <c r="M102" s="154">
        <f t="shared" si="6"/>
        <v>144000</v>
      </c>
      <c r="N102" s="154">
        <f t="shared" si="6"/>
        <v>144000</v>
      </c>
      <c r="O102" s="154">
        <f t="shared" si="6"/>
        <v>144000</v>
      </c>
      <c r="P102" s="154">
        <f t="shared" si="6"/>
        <v>144000</v>
      </c>
      <c r="Q102" s="154">
        <f t="shared" si="6"/>
        <v>144000</v>
      </c>
      <c r="R102" s="154">
        <f t="shared" si="6"/>
        <v>144000</v>
      </c>
      <c r="S102" s="154">
        <f t="shared" si="6"/>
        <v>144000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177660</v>
      </c>
      <c r="F104" s="156">
        <f t="shared" ref="F104:AR104" si="8">SUM(F101:F103)</f>
        <v>177660</v>
      </c>
      <c r="G104" s="156">
        <f t="shared" si="8"/>
        <v>177660</v>
      </c>
      <c r="H104" s="156">
        <f t="shared" si="8"/>
        <v>177660</v>
      </c>
      <c r="I104" s="156">
        <f t="shared" si="8"/>
        <v>177660</v>
      </c>
      <c r="J104" s="156">
        <f t="shared" si="8"/>
        <v>177660</v>
      </c>
      <c r="K104" s="156">
        <f t="shared" si="8"/>
        <v>177660</v>
      </c>
      <c r="L104" s="156">
        <f t="shared" si="8"/>
        <v>177660</v>
      </c>
      <c r="M104" s="156">
        <f t="shared" si="8"/>
        <v>177660</v>
      </c>
      <c r="N104" s="156">
        <f t="shared" si="8"/>
        <v>177660</v>
      </c>
      <c r="O104" s="156">
        <f t="shared" si="8"/>
        <v>177660</v>
      </c>
      <c r="P104" s="156">
        <f t="shared" si="8"/>
        <v>177660</v>
      </c>
      <c r="Q104" s="156">
        <f t="shared" si="8"/>
        <v>177660</v>
      </c>
      <c r="R104" s="156">
        <f t="shared" si="8"/>
        <v>177660</v>
      </c>
      <c r="S104" s="156">
        <f t="shared" si="8"/>
        <v>177660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-1152739.7260273972</v>
      </c>
      <c r="F106" s="174">
        <f t="shared" si="9"/>
        <v>-1175794.5205479453</v>
      </c>
      <c r="G106" s="174">
        <f t="shared" si="9"/>
        <v>-1199310.4109589041</v>
      </c>
      <c r="H106" s="174">
        <f t="shared" si="9"/>
        <v>-1223296.6191780821</v>
      </c>
      <c r="I106" s="174">
        <f t="shared" si="9"/>
        <v>-1247762.5515616438</v>
      </c>
      <c r="J106" s="174">
        <f t="shared" si="9"/>
        <v>-1272717.8025928766</v>
      </c>
      <c r="K106" s="174">
        <f t="shared" si="9"/>
        <v>-1298172.1586447342</v>
      </c>
      <c r="L106" s="174">
        <f t="shared" si="9"/>
        <v>-1324135.6018176286</v>
      </c>
      <c r="M106" s="174">
        <f t="shared" si="9"/>
        <v>-1350618.3138539814</v>
      </c>
      <c r="N106" s="174">
        <f t="shared" si="9"/>
        <v>-1377630.680131061</v>
      </c>
      <c r="O106" s="174">
        <f t="shared" si="9"/>
        <v>-1405183.2937336823</v>
      </c>
      <c r="P106" s="174">
        <f t="shared" si="9"/>
        <v>-1433286.9596083555</v>
      </c>
      <c r="Q106" s="174">
        <f t="shared" si="9"/>
        <v>-1461952.6988005231</v>
      </c>
      <c r="R106" s="174">
        <f t="shared" si="9"/>
        <v>-1491191.7527765334</v>
      </c>
      <c r="S106" s="174">
        <f t="shared" si="9"/>
        <v>-1521015.5878320641</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177660</v>
      </c>
      <c r="F112" s="154">
        <f t="shared" si="15"/>
        <v>177660</v>
      </c>
      <c r="G112" s="154">
        <f t="shared" si="15"/>
        <v>177660</v>
      </c>
      <c r="H112" s="154">
        <f t="shared" si="15"/>
        <v>177660</v>
      </c>
      <c r="I112" s="154">
        <f t="shared" si="15"/>
        <v>177660</v>
      </c>
      <c r="J112" s="154">
        <f t="shared" si="15"/>
        <v>177660</v>
      </c>
      <c r="K112" s="154">
        <f t="shared" si="15"/>
        <v>177660</v>
      </c>
      <c r="L112" s="154">
        <f t="shared" si="15"/>
        <v>177660</v>
      </c>
      <c r="M112" s="154">
        <f t="shared" si="15"/>
        <v>177660</v>
      </c>
      <c r="N112" s="154">
        <f t="shared" si="15"/>
        <v>177660</v>
      </c>
      <c r="O112" s="154">
        <f t="shared" si="15"/>
        <v>177660</v>
      </c>
      <c r="P112" s="154">
        <f t="shared" si="15"/>
        <v>177660</v>
      </c>
      <c r="Q112" s="154">
        <f t="shared" si="15"/>
        <v>177660</v>
      </c>
      <c r="R112" s="154">
        <f t="shared" si="15"/>
        <v>177660</v>
      </c>
      <c r="S112" s="154">
        <f t="shared" si="15"/>
        <v>177660</v>
      </c>
      <c r="T112" s="154">
        <f t="shared" si="15"/>
        <v>177660</v>
      </c>
      <c r="U112" s="154">
        <f t="shared" si="15"/>
        <v>177660</v>
      </c>
      <c r="V112" s="154">
        <f t="shared" si="15"/>
        <v>177660</v>
      </c>
      <c r="W112" s="154">
        <f t="shared" si="15"/>
        <v>177660</v>
      </c>
      <c r="X112" s="154">
        <f t="shared" si="15"/>
        <v>177660</v>
      </c>
      <c r="Y112" s="154">
        <f t="shared" si="15"/>
        <v>177660</v>
      </c>
      <c r="Z112" s="154">
        <f t="shared" si="15"/>
        <v>177660</v>
      </c>
      <c r="AA112" s="154">
        <f t="shared" si="15"/>
        <v>177660</v>
      </c>
      <c r="AB112" s="154">
        <f t="shared" si="15"/>
        <v>177660</v>
      </c>
      <c r="AC112" s="154">
        <f t="shared" si="15"/>
        <v>177660</v>
      </c>
      <c r="AD112" s="154">
        <f t="shared" si="15"/>
        <v>177660</v>
      </c>
      <c r="AE112" s="154">
        <f t="shared" si="15"/>
        <v>177660</v>
      </c>
      <c r="AF112" s="154">
        <f t="shared" si="15"/>
        <v>177660</v>
      </c>
      <c r="AG112" s="154">
        <f t="shared" si="15"/>
        <v>177660</v>
      </c>
      <c r="AH112" s="154">
        <f t="shared" si="15"/>
        <v>177660</v>
      </c>
      <c r="AI112" s="154">
        <f t="shared" si="15"/>
        <v>177660</v>
      </c>
      <c r="AJ112" s="154">
        <f t="shared" si="15"/>
        <v>177660</v>
      </c>
      <c r="AK112" s="154">
        <f t="shared" si="15"/>
        <v>177660</v>
      </c>
      <c r="AL112" s="154">
        <f t="shared" si="15"/>
        <v>177660</v>
      </c>
      <c r="AM112" s="154">
        <f t="shared" si="15"/>
        <v>177660</v>
      </c>
      <c r="AN112" s="154">
        <f t="shared" si="15"/>
        <v>177660</v>
      </c>
      <c r="AO112" s="154">
        <f t="shared" si="15"/>
        <v>177660</v>
      </c>
      <c r="AP112" s="154">
        <f t="shared" si="15"/>
        <v>177660</v>
      </c>
      <c r="AQ112" s="154">
        <f t="shared" si="15"/>
        <v>177660</v>
      </c>
      <c r="AR112" s="155">
        <f t="shared" si="15"/>
        <v>177660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-1152739.7260273972</v>
      </c>
      <c r="F117" s="143">
        <f t="shared" ref="F117:AR117" si="19">SUM(F106:F107)</f>
        <v>-1175794.5205479453</v>
      </c>
      <c r="G117" s="143">
        <f t="shared" si="19"/>
        <v>-1199310.4109589041</v>
      </c>
      <c r="H117" s="143">
        <f t="shared" si="19"/>
        <v>-1223296.6191780821</v>
      </c>
      <c r="I117" s="143">
        <f t="shared" si="19"/>
        <v>-1247762.5515616438</v>
      </c>
      <c r="J117" s="143">
        <f t="shared" si="19"/>
        <v>-1272717.8025928766</v>
      </c>
      <c r="K117" s="143">
        <f t="shared" si="19"/>
        <v>-1298172.1586447342</v>
      </c>
      <c r="L117" s="143">
        <f t="shared" si="19"/>
        <v>-1324135.6018176286</v>
      </c>
      <c r="M117" s="143">
        <f t="shared" si="19"/>
        <v>-1350618.3138539814</v>
      </c>
      <c r="N117" s="143">
        <f t="shared" si="19"/>
        <v>-1377630.680131061</v>
      </c>
      <c r="O117" s="143">
        <f t="shared" si="19"/>
        <v>-1405183.2937336823</v>
      </c>
      <c r="P117" s="143">
        <f t="shared" si="19"/>
        <v>-1433286.9596083555</v>
      </c>
      <c r="Q117" s="143">
        <f t="shared" si="19"/>
        <v>-1461952.6988005231</v>
      </c>
      <c r="R117" s="143">
        <f t="shared" si="19"/>
        <v>-1491191.7527765334</v>
      </c>
      <c r="S117" s="143">
        <f t="shared" si="19"/>
        <v>-1521015.5878320641</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-1152739.7260273972</v>
      </c>
      <c r="F118" s="151">
        <f t="shared" ref="F118:AR118" si="20">SUM(F116:F117)</f>
        <v>-1175794.5205479453</v>
      </c>
      <c r="G118" s="151">
        <f t="shared" si="20"/>
        <v>-1199310.4109589041</v>
      </c>
      <c r="H118" s="151">
        <f t="shared" si="20"/>
        <v>-1223296.6191780821</v>
      </c>
      <c r="I118" s="151">
        <f t="shared" si="20"/>
        <v>-1247762.5515616438</v>
      </c>
      <c r="J118" s="151">
        <f t="shared" si="20"/>
        <v>-1272717.8025928766</v>
      </c>
      <c r="K118" s="151">
        <f t="shared" si="20"/>
        <v>-1298172.1586447342</v>
      </c>
      <c r="L118" s="151">
        <f t="shared" si="20"/>
        <v>-1324135.6018176286</v>
      </c>
      <c r="M118" s="151">
        <f t="shared" si="20"/>
        <v>-1350618.3138539814</v>
      </c>
      <c r="N118" s="151">
        <f t="shared" si="20"/>
        <v>-1377630.680131061</v>
      </c>
      <c r="O118" s="151">
        <f t="shared" si="20"/>
        <v>-1405183.2937336823</v>
      </c>
      <c r="P118" s="151">
        <f t="shared" si="20"/>
        <v>-1433286.9596083555</v>
      </c>
      <c r="Q118" s="151">
        <f t="shared" si="20"/>
        <v>-1461952.6988005231</v>
      </c>
      <c r="R118" s="151">
        <f t="shared" si="20"/>
        <v>-1491191.7527765334</v>
      </c>
      <c r="S118" s="151">
        <f t="shared" si="20"/>
        <v>-1521015.5878320641</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-1878538.8127853882</v>
      </c>
      <c r="F120" s="160">
        <f t="shared" si="21"/>
        <v>-1878538.8127853882</v>
      </c>
      <c r="G120" s="160">
        <f t="shared" si="21"/>
        <v>-1878538.8127853882</v>
      </c>
      <c r="H120" s="160">
        <f t="shared" si="21"/>
        <v>-1878538.8127853882</v>
      </c>
      <c r="I120" s="160">
        <f t="shared" si="21"/>
        <v>-1878538.8127853882</v>
      </c>
      <c r="J120" s="160">
        <f t="shared" si="21"/>
        <v>-1878538.8127853882</v>
      </c>
      <c r="K120" s="160">
        <f t="shared" si="21"/>
        <v>-1878538.8127853882</v>
      </c>
      <c r="L120" s="160">
        <f t="shared" si="21"/>
        <v>-1878538.8127853882</v>
      </c>
      <c r="M120" s="160">
        <f t="shared" si="21"/>
        <v>-1878538.8127853882</v>
      </c>
      <c r="N120" s="160">
        <f t="shared" si="21"/>
        <v>-1878538.8127853882</v>
      </c>
      <c r="O120" s="160">
        <f t="shared" si="21"/>
        <v>-1878538.8127853882</v>
      </c>
      <c r="P120" s="160">
        <f t="shared" si="21"/>
        <v>-1878538.8127853882</v>
      </c>
      <c r="Q120" s="160">
        <f t="shared" si="21"/>
        <v>-1878538.8127853882</v>
      </c>
      <c r="R120" s="160">
        <f t="shared" si="21"/>
        <v>-1878538.8127853882</v>
      </c>
      <c r="S120" s="160">
        <f t="shared" si="21"/>
        <v>-1878538.8127853882</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-1127123.2876712333</v>
      </c>
      <c r="F121" s="143">
        <f t="shared" si="22"/>
        <v>-1074889.8161028957</v>
      </c>
      <c r="G121" s="143">
        <f t="shared" si="22"/>
        <v>-1020044.6709561415</v>
      </c>
      <c r="H121" s="143">
        <f t="shared" si="22"/>
        <v>-962457.2685520493</v>
      </c>
      <c r="I121" s="143">
        <f t="shared" si="22"/>
        <v>-901990.49602775322</v>
      </c>
      <c r="J121" s="143">
        <f t="shared" si="22"/>
        <v>-838500.38487724168</v>
      </c>
      <c r="K121" s="143">
        <f t="shared" si="22"/>
        <v>-771835.7681692047</v>
      </c>
      <c r="L121" s="143">
        <f t="shared" si="22"/>
        <v>-701837.92062576592</v>
      </c>
      <c r="M121" s="143">
        <f t="shared" si="22"/>
        <v>-628340.18070515513</v>
      </c>
      <c r="N121" s="143">
        <f t="shared" si="22"/>
        <v>-551167.55378851388</v>
      </c>
      <c r="O121" s="143">
        <f t="shared" si="22"/>
        <v>-470136.29552604054</v>
      </c>
      <c r="P121" s="143">
        <f t="shared" si="22"/>
        <v>-385053.47435044352</v>
      </c>
      <c r="Q121" s="143">
        <f t="shared" si="22"/>
        <v>-295716.51211606665</v>
      </c>
      <c r="R121" s="143">
        <f t="shared" si="22"/>
        <v>-201912.70176997097</v>
      </c>
      <c r="S121" s="143">
        <f t="shared" si="22"/>
        <v>-103418.70090657052</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-1044669.4313667471</v>
      </c>
      <c r="F122" s="151">
        <f t="shared" si="23"/>
        <v>-1096902.9029350847</v>
      </c>
      <c r="G122" s="151">
        <f t="shared" si="23"/>
        <v>-1151748.0480818388</v>
      </c>
      <c r="H122" s="151">
        <f t="shared" si="23"/>
        <v>-1209335.4504859308</v>
      </c>
      <c r="I122" s="151">
        <f t="shared" si="23"/>
        <v>-1269802.2230102271</v>
      </c>
      <c r="J122" s="151">
        <f t="shared" si="23"/>
        <v>-1333292.3341607386</v>
      </c>
      <c r="K122" s="151">
        <f t="shared" si="23"/>
        <v>-1399956.9508687756</v>
      </c>
      <c r="L122" s="151">
        <f t="shared" si="23"/>
        <v>-1469954.7984122143</v>
      </c>
      <c r="M122" s="151">
        <f t="shared" si="23"/>
        <v>-1543452.5383328251</v>
      </c>
      <c r="N122" s="151">
        <f t="shared" si="23"/>
        <v>-1620625.1652494664</v>
      </c>
      <c r="O122" s="151">
        <f t="shared" si="23"/>
        <v>-1701656.4235119396</v>
      </c>
      <c r="P122" s="151">
        <f t="shared" si="23"/>
        <v>-1786739.2446875367</v>
      </c>
      <c r="Q122" s="151">
        <f t="shared" si="23"/>
        <v>-1876076.2069219137</v>
      </c>
      <c r="R122" s="151">
        <f t="shared" si="23"/>
        <v>-1969880.0172680093</v>
      </c>
      <c r="S122" s="151">
        <f t="shared" si="23"/>
        <v>-2068374.0181314098</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-2171792.7190379803</v>
      </c>
      <c r="F123" s="154">
        <f t="shared" si="24"/>
        <v>-2171792.7190379803</v>
      </c>
      <c r="G123" s="154">
        <f t="shared" si="24"/>
        <v>-2171792.7190379803</v>
      </c>
      <c r="H123" s="154">
        <f t="shared" si="24"/>
        <v>-2171792.7190379798</v>
      </c>
      <c r="I123" s="154">
        <f t="shared" si="24"/>
        <v>-2171792.7190379803</v>
      </c>
      <c r="J123" s="154">
        <f t="shared" si="24"/>
        <v>-2171792.7190379803</v>
      </c>
      <c r="K123" s="154">
        <f t="shared" si="24"/>
        <v>-2171792.7190379803</v>
      </c>
      <c r="L123" s="154">
        <f t="shared" si="24"/>
        <v>-2171792.7190379803</v>
      </c>
      <c r="M123" s="154">
        <f t="shared" si="24"/>
        <v>-2171792.7190379803</v>
      </c>
      <c r="N123" s="154">
        <f t="shared" si="24"/>
        <v>-2171792.7190379803</v>
      </c>
      <c r="O123" s="154">
        <f t="shared" si="24"/>
        <v>-2171792.7190379803</v>
      </c>
      <c r="P123" s="154">
        <f t="shared" si="24"/>
        <v>-2171792.7190379803</v>
      </c>
      <c r="Q123" s="154">
        <f t="shared" si="24"/>
        <v>-2171792.7190379803</v>
      </c>
      <c r="R123" s="154">
        <f t="shared" si="24"/>
        <v>-2171792.7190379803</v>
      </c>
      <c r="S123" s="154">
        <f t="shared" si="24"/>
        <v>-2171792.7190379803</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-4158401.8264840189</v>
      </c>
      <c r="F125" s="160">
        <f t="shared" ref="F125:AR125" si="25">F118+F120+F121</f>
        <v>-4129223.1494362289</v>
      </c>
      <c r="G125" s="160">
        <f t="shared" si="25"/>
        <v>-4097893.8947004341</v>
      </c>
      <c r="H125" s="160">
        <f t="shared" si="25"/>
        <v>-4064292.7005155198</v>
      </c>
      <c r="I125" s="160">
        <f t="shared" si="25"/>
        <v>-4028291.8603747855</v>
      </c>
      <c r="J125" s="160">
        <f t="shared" si="25"/>
        <v>-3989757.0002555065</v>
      </c>
      <c r="K125" s="160">
        <f t="shared" si="25"/>
        <v>-3948546.7395993271</v>
      </c>
      <c r="L125" s="160">
        <f t="shared" si="25"/>
        <v>-3904512.3352287826</v>
      </c>
      <c r="M125" s="160">
        <f t="shared" si="25"/>
        <v>-3857497.3073445251</v>
      </c>
      <c r="N125" s="160">
        <f t="shared" si="25"/>
        <v>-3807337.0467049628</v>
      </c>
      <c r="O125" s="160">
        <f t="shared" si="25"/>
        <v>-3753858.4020451112</v>
      </c>
      <c r="P125" s="160">
        <f t="shared" si="25"/>
        <v>-3696879.2467441871</v>
      </c>
      <c r="Q125" s="160">
        <f t="shared" si="25"/>
        <v>-3636208.0237019779</v>
      </c>
      <c r="R125" s="160">
        <f t="shared" si="25"/>
        <v>-3571643.2673318922</v>
      </c>
      <c r="S125" s="160">
        <f t="shared" si="25"/>
        <v>-3502973.1015240229</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1039600.4566210047</v>
      </c>
      <c r="F126" s="143">
        <f t="shared" si="26"/>
        <v>1032305.7873590572</v>
      </c>
      <c r="G126" s="143">
        <f t="shared" si="26"/>
        <v>1024473.4736751085</v>
      </c>
      <c r="H126" s="143">
        <f t="shared" si="26"/>
        <v>1016073.17512888</v>
      </c>
      <c r="I126" s="143">
        <f t="shared" si="26"/>
        <v>1007072.9650936964</v>
      </c>
      <c r="J126" s="143">
        <f t="shared" si="26"/>
        <v>997439.25006387662</v>
      </c>
      <c r="K126" s="143">
        <f t="shared" si="26"/>
        <v>987136.68489983177</v>
      </c>
      <c r="L126" s="143">
        <f t="shared" si="26"/>
        <v>976128.08380719565</v>
      </c>
      <c r="M126" s="143">
        <f t="shared" si="26"/>
        <v>964374.32683613128</v>
      </c>
      <c r="N126" s="143">
        <f t="shared" si="26"/>
        <v>951834.26167624071</v>
      </c>
      <c r="O126" s="143">
        <f t="shared" si="26"/>
        <v>938464.60051127779</v>
      </c>
      <c r="P126" s="143">
        <f t="shared" si="26"/>
        <v>924219.81168604677</v>
      </c>
      <c r="Q126" s="143">
        <f t="shared" si="26"/>
        <v>909052.00592549448</v>
      </c>
      <c r="R126" s="143">
        <f t="shared" si="26"/>
        <v>892910.81683297304</v>
      </c>
      <c r="S126" s="143">
        <f t="shared" si="26"/>
        <v>875743.27538100572</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-2284931.9884443725</v>
      </c>
      <c r="F128" s="160">
        <f t="shared" ref="F128:AR128" si="27">F118+F123+F126</f>
        <v>-2315281.4522268688</v>
      </c>
      <c r="G128" s="160">
        <f t="shared" si="27"/>
        <v>-2346629.6563217761</v>
      </c>
      <c r="H128" s="160">
        <f t="shared" si="27"/>
        <v>-2379016.1630871817</v>
      </c>
      <c r="I128" s="160">
        <f t="shared" si="27"/>
        <v>-2412482.3055059277</v>
      </c>
      <c r="J128" s="160">
        <f t="shared" si="27"/>
        <v>-2447071.2715669805</v>
      </c>
      <c r="K128" s="160">
        <f t="shared" si="27"/>
        <v>-2482828.1927828831</v>
      </c>
      <c r="L128" s="160">
        <f t="shared" si="27"/>
        <v>-2519800.2370484136</v>
      </c>
      <c r="M128" s="160">
        <f t="shared" si="27"/>
        <v>-2558036.7060558302</v>
      </c>
      <c r="N128" s="160">
        <f t="shared" si="27"/>
        <v>-2597589.1374928006</v>
      </c>
      <c r="O128" s="160">
        <f t="shared" si="27"/>
        <v>-2638511.4122603843</v>
      </c>
      <c r="P128" s="160">
        <f t="shared" si="27"/>
        <v>-2680859.866960289</v>
      </c>
      <c r="Q128" s="160">
        <f t="shared" si="27"/>
        <v>-2724693.4119130094</v>
      </c>
      <c r="R128" s="160">
        <f t="shared" si="27"/>
        <v>-2770073.6549815405</v>
      </c>
      <c r="S128" s="160">
        <f t="shared" si="27"/>
        <v>-2817065.0314890384</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177660</v>
      </c>
      <c r="F129" s="143">
        <f t="shared" ref="F129:AR129" si="28">IF(F89&gt;$C$81,0,F104)</f>
        <v>177660</v>
      </c>
      <c r="G129" s="143">
        <f t="shared" si="28"/>
        <v>177660</v>
      </c>
      <c r="H129" s="143">
        <f t="shared" si="28"/>
        <v>177660</v>
      </c>
      <c r="I129" s="143">
        <f t="shared" si="28"/>
        <v>177660</v>
      </c>
      <c r="J129" s="143">
        <f t="shared" si="28"/>
        <v>177660</v>
      </c>
      <c r="K129" s="143">
        <f t="shared" si="28"/>
        <v>177660</v>
      </c>
      <c r="L129" s="143">
        <f t="shared" si="28"/>
        <v>177660</v>
      </c>
      <c r="M129" s="143">
        <f t="shared" si="28"/>
        <v>177660</v>
      </c>
      <c r="N129" s="143">
        <f t="shared" si="28"/>
        <v>177660</v>
      </c>
      <c r="O129" s="143">
        <f t="shared" si="28"/>
        <v>177660</v>
      </c>
      <c r="P129" s="143">
        <f t="shared" si="28"/>
        <v>177660</v>
      </c>
      <c r="Q129" s="143">
        <f t="shared" si="28"/>
        <v>177660</v>
      </c>
      <c r="R129" s="143">
        <f t="shared" si="28"/>
        <v>177660</v>
      </c>
      <c r="S129" s="143">
        <f t="shared" si="28"/>
        <v>177660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-14273192.275082937</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779132.82879210007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28178082.191780824</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28178082.191780824</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22542465.753424659</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5635616.4383561648</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122</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1.0622938850707047</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12700</v>
      </c>
      <c r="D10" s="93" t="s">
        <v>69</v>
      </c>
      <c r="E10" s="63"/>
      <c r="F10" s="63"/>
    </row>
    <row r="11" spans="1:26" x14ac:dyDescent="0.2">
      <c r="A11" s="66"/>
      <c r="B11" s="112" t="s">
        <v>7</v>
      </c>
      <c r="C11" s="94">
        <v>11430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0.9</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120</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1.3715999999999999</v>
      </c>
      <c r="D34" s="95" t="s">
        <v>82</v>
      </c>
      <c r="E34" s="67"/>
      <c r="F34" s="63"/>
    </row>
    <row r="35" spans="1:6" x14ac:dyDescent="0.2">
      <c r="A35" s="66"/>
      <c r="B35" s="220" t="s">
        <v>25</v>
      </c>
      <c r="C35" s="94"/>
      <c r="D35" s="95" t="s">
        <v>77</v>
      </c>
      <c r="E35" s="63"/>
      <c r="F35" s="63"/>
    </row>
    <row r="36" spans="1:6" x14ac:dyDescent="0.2">
      <c r="A36" s="66"/>
      <c r="B36" s="220"/>
      <c r="C36" s="94">
        <v>1.7</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19.431000000000001</v>
      </c>
      <c r="D40" s="95" t="s">
        <v>83</v>
      </c>
      <c r="E40" s="63"/>
      <c r="F40" s="63"/>
    </row>
    <row r="41" spans="1:6" x14ac:dyDescent="0.2">
      <c r="A41" s="66"/>
      <c r="B41" s="112" t="s">
        <v>27</v>
      </c>
      <c r="C41" s="94"/>
      <c r="D41" s="95" t="s">
        <v>84</v>
      </c>
    </row>
    <row r="42" spans="1:6" x14ac:dyDescent="0.2">
      <c r="A42" s="66"/>
      <c r="B42" s="112" t="s">
        <v>28</v>
      </c>
      <c r="C42" s="101">
        <v>8.0000000000000016E-2</v>
      </c>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0.29242579862545376</v>
      </c>
      <c r="D84" s="93" t="s">
        <v>66</v>
      </c>
      <c r="F84" s="69"/>
    </row>
    <row r="85" spans="1:44" x14ac:dyDescent="0.2">
      <c r="A85" s="66"/>
      <c r="B85" s="112" t="s">
        <v>3</v>
      </c>
      <c r="C85" s="109">
        <f>(D139-D131)/D132</f>
        <v>0.81229388507070477</v>
      </c>
      <c r="D85" s="95" t="s">
        <v>67</v>
      </c>
      <c r="F85" s="66"/>
    </row>
    <row r="86" spans="1:44" x14ac:dyDescent="0.2">
      <c r="A86" s="66"/>
      <c r="B86" s="113" t="s">
        <v>4</v>
      </c>
      <c r="C86" s="109">
        <f>C85*100/1000*31.65</f>
        <v>2.5709101462487807</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-1371600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288036</v>
      </c>
      <c r="F95" s="151">
        <f t="shared" si="2"/>
        <v>288036</v>
      </c>
      <c r="G95" s="151">
        <f t="shared" si="2"/>
        <v>288036</v>
      </c>
      <c r="H95" s="151">
        <f t="shared" si="2"/>
        <v>288036</v>
      </c>
      <c r="I95" s="151">
        <f t="shared" si="2"/>
        <v>288036</v>
      </c>
      <c r="J95" s="151">
        <f t="shared" si="2"/>
        <v>288036</v>
      </c>
      <c r="K95" s="151">
        <f t="shared" si="2"/>
        <v>288036</v>
      </c>
      <c r="L95" s="151">
        <f t="shared" si="2"/>
        <v>288036</v>
      </c>
      <c r="M95" s="151">
        <f t="shared" si="2"/>
        <v>288036</v>
      </c>
      <c r="N95" s="151">
        <f t="shared" si="2"/>
        <v>288036</v>
      </c>
      <c r="O95" s="151">
        <f t="shared" si="2"/>
        <v>288036</v>
      </c>
      <c r="P95" s="151">
        <f t="shared" si="2"/>
        <v>288036</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288036</v>
      </c>
      <c r="F102" s="154">
        <f t="shared" ref="F102:AR102" si="6">F95-F96</f>
        <v>288036</v>
      </c>
      <c r="G102" s="154">
        <f t="shared" si="6"/>
        <v>288036</v>
      </c>
      <c r="H102" s="154">
        <f t="shared" si="6"/>
        <v>288036</v>
      </c>
      <c r="I102" s="154">
        <f t="shared" si="6"/>
        <v>288036</v>
      </c>
      <c r="J102" s="154">
        <f t="shared" si="6"/>
        <v>288036</v>
      </c>
      <c r="K102" s="154">
        <f t="shared" si="6"/>
        <v>288036</v>
      </c>
      <c r="L102" s="154">
        <f t="shared" si="6"/>
        <v>288036</v>
      </c>
      <c r="M102" s="154">
        <f t="shared" si="6"/>
        <v>288036</v>
      </c>
      <c r="N102" s="154">
        <f t="shared" si="6"/>
        <v>288036</v>
      </c>
      <c r="O102" s="154">
        <f t="shared" si="6"/>
        <v>288036</v>
      </c>
      <c r="P102" s="154">
        <f t="shared" si="6"/>
        <v>288036</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288036</v>
      </c>
      <c r="F104" s="156">
        <f t="shared" ref="F104:AR104" si="8">SUM(F101:F103)</f>
        <v>288036</v>
      </c>
      <c r="G104" s="156">
        <f t="shared" si="8"/>
        <v>288036</v>
      </c>
      <c r="H104" s="156">
        <f t="shared" si="8"/>
        <v>288036</v>
      </c>
      <c r="I104" s="156">
        <f t="shared" si="8"/>
        <v>288036</v>
      </c>
      <c r="J104" s="156">
        <f t="shared" si="8"/>
        <v>288036</v>
      </c>
      <c r="K104" s="156">
        <f t="shared" si="8"/>
        <v>288036</v>
      </c>
      <c r="L104" s="156">
        <f t="shared" si="8"/>
        <v>288036</v>
      </c>
      <c r="M104" s="156">
        <f t="shared" si="8"/>
        <v>288036</v>
      </c>
      <c r="N104" s="156">
        <f t="shared" si="8"/>
        <v>288036</v>
      </c>
      <c r="O104" s="156">
        <f t="shared" si="8"/>
        <v>288036</v>
      </c>
      <c r="P104" s="156">
        <f t="shared" si="8"/>
        <v>288036</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-42473.880000000005</v>
      </c>
      <c r="F106" s="174">
        <f t="shared" si="9"/>
        <v>-43323.357600000003</v>
      </c>
      <c r="G106" s="174">
        <f t="shared" si="9"/>
        <v>-44189.824752000008</v>
      </c>
      <c r="H106" s="174">
        <f t="shared" si="9"/>
        <v>-45073.621247039999</v>
      </c>
      <c r="I106" s="174">
        <f t="shared" si="9"/>
        <v>-45975.093671980801</v>
      </c>
      <c r="J106" s="174">
        <f t="shared" si="9"/>
        <v>-46894.595545420423</v>
      </c>
      <c r="K106" s="174">
        <f t="shared" si="9"/>
        <v>-47832.487456328832</v>
      </c>
      <c r="L106" s="174">
        <f t="shared" si="9"/>
        <v>-48789.137205455401</v>
      </c>
      <c r="M106" s="174">
        <f t="shared" si="9"/>
        <v>-49764.919949564508</v>
      </c>
      <c r="N106" s="174">
        <f t="shared" si="9"/>
        <v>-50760.218348555798</v>
      </c>
      <c r="O106" s="174">
        <f t="shared" si="9"/>
        <v>-51775.422715526918</v>
      </c>
      <c r="P106" s="174">
        <f t="shared" si="9"/>
        <v>-52810.931169837451</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288036</v>
      </c>
      <c r="F112" s="154">
        <f t="shared" si="15"/>
        <v>288036</v>
      </c>
      <c r="G112" s="154">
        <f t="shared" si="15"/>
        <v>288036</v>
      </c>
      <c r="H112" s="154">
        <f t="shared" si="15"/>
        <v>288036</v>
      </c>
      <c r="I112" s="154">
        <f t="shared" si="15"/>
        <v>288036</v>
      </c>
      <c r="J112" s="154">
        <f t="shared" si="15"/>
        <v>288036</v>
      </c>
      <c r="K112" s="154">
        <f t="shared" si="15"/>
        <v>288036</v>
      </c>
      <c r="L112" s="154">
        <f t="shared" si="15"/>
        <v>288036</v>
      </c>
      <c r="M112" s="154">
        <f t="shared" si="15"/>
        <v>288036</v>
      </c>
      <c r="N112" s="154">
        <f t="shared" si="15"/>
        <v>288036</v>
      </c>
      <c r="O112" s="154">
        <f t="shared" si="15"/>
        <v>288036</v>
      </c>
      <c r="P112" s="154">
        <f t="shared" si="15"/>
        <v>288036</v>
      </c>
      <c r="Q112" s="154">
        <f t="shared" si="15"/>
        <v>288036</v>
      </c>
      <c r="R112" s="154">
        <f t="shared" si="15"/>
        <v>288036</v>
      </c>
      <c r="S112" s="154">
        <f t="shared" si="15"/>
        <v>288036</v>
      </c>
      <c r="T112" s="154">
        <f t="shared" si="15"/>
        <v>288036</v>
      </c>
      <c r="U112" s="154">
        <f t="shared" si="15"/>
        <v>288036</v>
      </c>
      <c r="V112" s="154">
        <f t="shared" si="15"/>
        <v>288036</v>
      </c>
      <c r="W112" s="154">
        <f t="shared" si="15"/>
        <v>288036</v>
      </c>
      <c r="X112" s="154">
        <f t="shared" si="15"/>
        <v>288036</v>
      </c>
      <c r="Y112" s="154">
        <f t="shared" si="15"/>
        <v>288036</v>
      </c>
      <c r="Z112" s="154">
        <f t="shared" si="15"/>
        <v>288036</v>
      </c>
      <c r="AA112" s="154">
        <f t="shared" si="15"/>
        <v>288036</v>
      </c>
      <c r="AB112" s="154">
        <f t="shared" si="15"/>
        <v>288036</v>
      </c>
      <c r="AC112" s="154">
        <f t="shared" si="15"/>
        <v>288036</v>
      </c>
      <c r="AD112" s="154">
        <f t="shared" si="15"/>
        <v>288036</v>
      </c>
      <c r="AE112" s="154">
        <f t="shared" si="15"/>
        <v>288036</v>
      </c>
      <c r="AF112" s="154">
        <f t="shared" si="15"/>
        <v>288036</v>
      </c>
      <c r="AG112" s="154">
        <f t="shared" si="15"/>
        <v>288036</v>
      </c>
      <c r="AH112" s="154">
        <f t="shared" si="15"/>
        <v>288036</v>
      </c>
      <c r="AI112" s="154">
        <f t="shared" si="15"/>
        <v>288036</v>
      </c>
      <c r="AJ112" s="154">
        <f t="shared" si="15"/>
        <v>288036</v>
      </c>
      <c r="AK112" s="154">
        <f t="shared" si="15"/>
        <v>288036</v>
      </c>
      <c r="AL112" s="154">
        <f t="shared" si="15"/>
        <v>288036</v>
      </c>
      <c r="AM112" s="154">
        <f t="shared" si="15"/>
        <v>288036</v>
      </c>
      <c r="AN112" s="154">
        <f t="shared" si="15"/>
        <v>288036</v>
      </c>
      <c r="AO112" s="154">
        <f t="shared" si="15"/>
        <v>288036</v>
      </c>
      <c r="AP112" s="154">
        <f t="shared" si="15"/>
        <v>288036</v>
      </c>
      <c r="AQ112" s="154">
        <f t="shared" si="15"/>
        <v>288036</v>
      </c>
      <c r="AR112" s="155">
        <f t="shared" si="15"/>
        <v>288036</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-42473.880000000005</v>
      </c>
      <c r="F117" s="143">
        <f t="shared" ref="F117:AR117" si="19">SUM(F106:F107)</f>
        <v>-43323.357600000003</v>
      </c>
      <c r="G117" s="143">
        <f t="shared" si="19"/>
        <v>-44189.824752000008</v>
      </c>
      <c r="H117" s="143">
        <f t="shared" si="19"/>
        <v>-45073.621247039999</v>
      </c>
      <c r="I117" s="143">
        <f t="shared" si="19"/>
        <v>-45975.093671980801</v>
      </c>
      <c r="J117" s="143">
        <f t="shared" si="19"/>
        <v>-46894.595545420423</v>
      </c>
      <c r="K117" s="143">
        <f t="shared" si="19"/>
        <v>-47832.487456328832</v>
      </c>
      <c r="L117" s="143">
        <f t="shared" si="19"/>
        <v>-48789.137205455401</v>
      </c>
      <c r="M117" s="143">
        <f t="shared" si="19"/>
        <v>-49764.919949564508</v>
      </c>
      <c r="N117" s="143">
        <f t="shared" si="19"/>
        <v>-50760.218348555798</v>
      </c>
      <c r="O117" s="143">
        <f t="shared" si="19"/>
        <v>-51775.422715526918</v>
      </c>
      <c r="P117" s="143">
        <f t="shared" si="19"/>
        <v>-52810.931169837451</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-42473.880000000005</v>
      </c>
      <c r="F118" s="151">
        <f t="shared" ref="F118:AR118" si="20">SUM(F116:F117)</f>
        <v>-43323.357600000003</v>
      </c>
      <c r="G118" s="151">
        <f t="shared" si="20"/>
        <v>-44189.824752000008</v>
      </c>
      <c r="H118" s="151">
        <f t="shared" si="20"/>
        <v>-45073.621247039999</v>
      </c>
      <c r="I118" s="151">
        <f t="shared" si="20"/>
        <v>-45975.093671980801</v>
      </c>
      <c r="J118" s="151">
        <f t="shared" si="20"/>
        <v>-46894.595545420423</v>
      </c>
      <c r="K118" s="151">
        <f t="shared" si="20"/>
        <v>-47832.487456328832</v>
      </c>
      <c r="L118" s="151">
        <f t="shared" si="20"/>
        <v>-48789.137205455401</v>
      </c>
      <c r="M118" s="151">
        <f t="shared" si="20"/>
        <v>-49764.919949564508</v>
      </c>
      <c r="N118" s="151">
        <f t="shared" si="20"/>
        <v>-50760.218348555798</v>
      </c>
      <c r="O118" s="151">
        <f t="shared" si="20"/>
        <v>-51775.422715526918</v>
      </c>
      <c r="P118" s="151">
        <f t="shared" si="20"/>
        <v>-52810.931169837451</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-114300</v>
      </c>
      <c r="F120" s="160">
        <f t="shared" si="21"/>
        <v>-114300</v>
      </c>
      <c r="G120" s="160">
        <f t="shared" si="21"/>
        <v>-114300</v>
      </c>
      <c r="H120" s="160">
        <f t="shared" si="21"/>
        <v>-114300</v>
      </c>
      <c r="I120" s="160">
        <f t="shared" si="21"/>
        <v>-114300</v>
      </c>
      <c r="J120" s="160">
        <f t="shared" si="21"/>
        <v>-114300</v>
      </c>
      <c r="K120" s="160">
        <f t="shared" si="21"/>
        <v>-114300</v>
      </c>
      <c r="L120" s="160">
        <f t="shared" si="21"/>
        <v>-114300</v>
      </c>
      <c r="M120" s="160">
        <f t="shared" si="21"/>
        <v>-114300</v>
      </c>
      <c r="N120" s="160">
        <f t="shared" si="21"/>
        <v>-114300</v>
      </c>
      <c r="O120" s="160">
        <f t="shared" si="21"/>
        <v>-114300</v>
      </c>
      <c r="P120" s="160">
        <f t="shared" si="21"/>
        <v>-114300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-65836.800000000003</v>
      </c>
      <c r="F121" s="143">
        <f t="shared" si="22"/>
        <v>-61934.190072071135</v>
      </c>
      <c r="G121" s="143">
        <f t="shared" si="22"/>
        <v>-57797.423548466519</v>
      </c>
      <c r="H121" s="143">
        <f t="shared" si="22"/>
        <v>-53412.451033445635</v>
      </c>
      <c r="I121" s="143">
        <f t="shared" si="22"/>
        <v>-48764.380167523494</v>
      </c>
      <c r="J121" s="143">
        <f t="shared" si="22"/>
        <v>-43837.425049646023</v>
      </c>
      <c r="K121" s="143">
        <f t="shared" si="22"/>
        <v>-38614.852624695908</v>
      </c>
      <c r="L121" s="143">
        <f t="shared" si="22"/>
        <v>-33078.925854248795</v>
      </c>
      <c r="M121" s="143">
        <f t="shared" si="22"/>
        <v>-27210.843477574843</v>
      </c>
      <c r="N121" s="143">
        <f t="shared" si="22"/>
        <v>-20990.676158300452</v>
      </c>
      <c r="O121" s="143">
        <f t="shared" si="22"/>
        <v>-14397.298799869604</v>
      </c>
      <c r="P121" s="143">
        <f t="shared" si="22"/>
        <v>-7408.3187999329029</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-65043.498798814639</v>
      </c>
      <c r="F122" s="151">
        <f t="shared" si="23"/>
        <v>-68946.108726743507</v>
      </c>
      <c r="G122" s="151">
        <f t="shared" si="23"/>
        <v>-73082.875250348108</v>
      </c>
      <c r="H122" s="151">
        <f t="shared" si="23"/>
        <v>-77467.847765369006</v>
      </c>
      <c r="I122" s="151">
        <f t="shared" si="23"/>
        <v>-82115.918631291133</v>
      </c>
      <c r="J122" s="151">
        <f t="shared" si="23"/>
        <v>-87042.873749168604</v>
      </c>
      <c r="K122" s="151">
        <f t="shared" si="23"/>
        <v>-92265.446174118726</v>
      </c>
      <c r="L122" s="151">
        <f t="shared" si="23"/>
        <v>-97801.372944565839</v>
      </c>
      <c r="M122" s="151">
        <f t="shared" si="23"/>
        <v>-103669.4553212398</v>
      </c>
      <c r="N122" s="151">
        <f t="shared" si="23"/>
        <v>-109889.62264051418</v>
      </c>
      <c r="O122" s="151">
        <f t="shared" si="23"/>
        <v>-116482.99999894503</v>
      </c>
      <c r="P122" s="151">
        <f t="shared" si="23"/>
        <v>-123471.97999888174</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-130880.29879881465</v>
      </c>
      <c r="F123" s="154">
        <f t="shared" si="24"/>
        <v>-130880.29879881465</v>
      </c>
      <c r="G123" s="154">
        <f t="shared" si="24"/>
        <v>-130880.29879881462</v>
      </c>
      <c r="H123" s="154">
        <f t="shared" si="24"/>
        <v>-130880.29879881465</v>
      </c>
      <c r="I123" s="154">
        <f t="shared" si="24"/>
        <v>-130880.29879881462</v>
      </c>
      <c r="J123" s="154">
        <f t="shared" si="24"/>
        <v>-130880.29879881462</v>
      </c>
      <c r="K123" s="154">
        <f t="shared" si="24"/>
        <v>-130880.29879881463</v>
      </c>
      <c r="L123" s="154">
        <f t="shared" si="24"/>
        <v>-130880.29879881463</v>
      </c>
      <c r="M123" s="154">
        <f t="shared" si="24"/>
        <v>-130880.29879881465</v>
      </c>
      <c r="N123" s="154">
        <f t="shared" si="24"/>
        <v>-130880.29879881463</v>
      </c>
      <c r="O123" s="154">
        <f t="shared" si="24"/>
        <v>-130880.29879881463</v>
      </c>
      <c r="P123" s="154">
        <f t="shared" si="24"/>
        <v>-130880.29879881465</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-222610.68</v>
      </c>
      <c r="F125" s="160">
        <f t="shared" ref="F125:AR125" si="25">F118+F120+F121</f>
        <v>-219557.54767207112</v>
      </c>
      <c r="G125" s="160">
        <f t="shared" si="25"/>
        <v>-216287.24830046654</v>
      </c>
      <c r="H125" s="160">
        <f t="shared" si="25"/>
        <v>-212786.07228048562</v>
      </c>
      <c r="I125" s="160">
        <f t="shared" si="25"/>
        <v>-209039.4738395043</v>
      </c>
      <c r="J125" s="160">
        <f t="shared" si="25"/>
        <v>-205032.02059506645</v>
      </c>
      <c r="K125" s="160">
        <f t="shared" si="25"/>
        <v>-200747.34008102474</v>
      </c>
      <c r="L125" s="160">
        <f t="shared" si="25"/>
        <v>-196168.0630597042</v>
      </c>
      <c r="M125" s="160">
        <f t="shared" si="25"/>
        <v>-191275.76342713935</v>
      </c>
      <c r="N125" s="160">
        <f t="shared" si="25"/>
        <v>-186050.89450685625</v>
      </c>
      <c r="O125" s="160">
        <f t="shared" si="25"/>
        <v>-180472.72151539652</v>
      </c>
      <c r="P125" s="160">
        <f t="shared" si="25"/>
        <v>-174519.24996977035</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55652.67</v>
      </c>
      <c r="F126" s="143">
        <f t="shared" si="26"/>
        <v>54889.386918017779</v>
      </c>
      <c r="G126" s="143">
        <f t="shared" si="26"/>
        <v>54071.812075116635</v>
      </c>
      <c r="H126" s="143">
        <f t="shared" si="26"/>
        <v>53196.518070121405</v>
      </c>
      <c r="I126" s="143">
        <f t="shared" si="26"/>
        <v>52259.868459876074</v>
      </c>
      <c r="J126" s="143">
        <f t="shared" si="26"/>
        <v>51258.005148766613</v>
      </c>
      <c r="K126" s="143">
        <f t="shared" si="26"/>
        <v>50186.835020256185</v>
      </c>
      <c r="L126" s="143">
        <f t="shared" si="26"/>
        <v>49042.015764926051</v>
      </c>
      <c r="M126" s="143">
        <f t="shared" si="26"/>
        <v>47818.940856784837</v>
      </c>
      <c r="N126" s="143">
        <f t="shared" si="26"/>
        <v>46512.723626714062</v>
      </c>
      <c r="O126" s="143">
        <f t="shared" si="26"/>
        <v>45118.180378849131</v>
      </c>
      <c r="P126" s="143">
        <f t="shared" si="26"/>
        <v>43629.812492442587</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-117701.50879881466</v>
      </c>
      <c r="F128" s="160">
        <f t="shared" ref="F128:AR128" si="27">F118+F123+F126</f>
        <v>-119314.26948079685</v>
      </c>
      <c r="G128" s="160">
        <f t="shared" si="27"/>
        <v>-120998.31147569799</v>
      </c>
      <c r="H128" s="160">
        <f t="shared" si="27"/>
        <v>-122757.40197573323</v>
      </c>
      <c r="I128" s="160">
        <f t="shared" si="27"/>
        <v>-124595.52401091935</v>
      </c>
      <c r="J128" s="160">
        <f t="shared" si="27"/>
        <v>-126516.88919546842</v>
      </c>
      <c r="K128" s="160">
        <f t="shared" si="27"/>
        <v>-128525.95123488728</v>
      </c>
      <c r="L128" s="160">
        <f t="shared" si="27"/>
        <v>-130627.42023934399</v>
      </c>
      <c r="M128" s="160">
        <f t="shared" si="27"/>
        <v>-132826.27789159431</v>
      </c>
      <c r="N128" s="160">
        <f t="shared" si="27"/>
        <v>-135127.79352065639</v>
      </c>
      <c r="O128" s="160">
        <f t="shared" si="27"/>
        <v>-137537.54113549241</v>
      </c>
      <c r="P128" s="160">
        <f t="shared" si="27"/>
        <v>-140061.41747620952</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288036</v>
      </c>
      <c r="F129" s="143">
        <f t="shared" ref="F129:AR129" si="28">IF(F89&gt;$C$81,0,F104)</f>
        <v>288036</v>
      </c>
      <c r="G129" s="143">
        <f t="shared" si="28"/>
        <v>288036</v>
      </c>
      <c r="H129" s="143">
        <f t="shared" si="28"/>
        <v>288036</v>
      </c>
      <c r="I129" s="143">
        <f t="shared" si="28"/>
        <v>288036</v>
      </c>
      <c r="J129" s="143">
        <f t="shared" si="28"/>
        <v>288036</v>
      </c>
      <c r="K129" s="143">
        <f t="shared" si="28"/>
        <v>288036</v>
      </c>
      <c r="L129" s="143">
        <f t="shared" si="28"/>
        <v>288036</v>
      </c>
      <c r="M129" s="143">
        <f t="shared" si="28"/>
        <v>288036</v>
      </c>
      <c r="N129" s="143">
        <f t="shared" si="28"/>
        <v>288036</v>
      </c>
      <c r="O129" s="143">
        <f t="shared" si="28"/>
        <v>288036</v>
      </c>
      <c r="P129" s="143">
        <f t="shared" si="28"/>
        <v>288036</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-676876.18851622334</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1171000.060444168</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1371600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1371600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1097280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274320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195</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14.228092046710737</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833.33333333333326</v>
      </c>
      <c r="D10" s="93" t="s">
        <v>69</v>
      </c>
      <c r="E10" s="63"/>
      <c r="F10" s="63"/>
    </row>
    <row r="11" spans="1:26" x14ac:dyDescent="0.2">
      <c r="A11" s="66"/>
      <c r="B11" s="112" t="s">
        <v>7</v>
      </c>
      <c r="C11" s="94">
        <v>750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0.90000000000000013</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425</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0.31874999999999998</v>
      </c>
      <c r="D34" s="95" t="s">
        <v>82</v>
      </c>
      <c r="E34" s="67"/>
      <c r="F34" s="63"/>
    </row>
    <row r="35" spans="1:6" x14ac:dyDescent="0.2">
      <c r="A35" s="66"/>
      <c r="B35" s="220" t="s">
        <v>25</v>
      </c>
      <c r="C35" s="94"/>
      <c r="D35" s="95" t="s">
        <v>77</v>
      </c>
      <c r="E35" s="63"/>
      <c r="F35" s="63"/>
    </row>
    <row r="36" spans="1:6" x14ac:dyDescent="0.2">
      <c r="A36" s="66"/>
      <c r="B36" s="220"/>
      <c r="C36" s="94">
        <v>45</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33.75</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9</v>
      </c>
      <c r="D47" s="95" t="s">
        <v>90</v>
      </c>
    </row>
    <row r="48" spans="1:6" x14ac:dyDescent="0.2">
      <c r="A48" s="66"/>
      <c r="B48" s="112" t="s">
        <v>34</v>
      </c>
      <c r="C48" s="101">
        <v>48</v>
      </c>
      <c r="D48" s="95" t="s">
        <v>91</v>
      </c>
    </row>
    <row r="49" spans="1:7" x14ac:dyDescent="0.2">
      <c r="A49" s="66"/>
      <c r="B49" s="126" t="s">
        <v>35</v>
      </c>
      <c r="C49" s="198">
        <v>1</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5.0321131368158651</v>
      </c>
      <c r="D84" s="93" t="s">
        <v>66</v>
      </c>
      <c r="F84" s="69"/>
    </row>
    <row r="85" spans="1:44" x14ac:dyDescent="0.2">
      <c r="A85" s="66"/>
      <c r="B85" s="112" t="s">
        <v>3</v>
      </c>
      <c r="C85" s="109">
        <f>(D139-D131)/D132</f>
        <v>13.978092046710737</v>
      </c>
      <c r="D85" s="95" t="s">
        <v>67</v>
      </c>
      <c r="F85" s="66"/>
    </row>
    <row r="86" spans="1:44" x14ac:dyDescent="0.2">
      <c r="A86" s="66"/>
      <c r="B86" s="113" t="s">
        <v>4</v>
      </c>
      <c r="C86" s="109">
        <f>C85*100/1000*31.65</f>
        <v>44.240661327839483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-318750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10800.000000000002</v>
      </c>
      <c r="F95" s="151">
        <f t="shared" si="2"/>
        <v>10800.000000000002</v>
      </c>
      <c r="G95" s="151">
        <f t="shared" si="2"/>
        <v>10800.000000000002</v>
      </c>
      <c r="H95" s="151">
        <f t="shared" si="2"/>
        <v>10800.000000000002</v>
      </c>
      <c r="I95" s="151">
        <f t="shared" si="2"/>
        <v>10800.000000000002</v>
      </c>
      <c r="J95" s="151">
        <f t="shared" si="2"/>
        <v>10800.000000000002</v>
      </c>
      <c r="K95" s="151">
        <f t="shared" si="2"/>
        <v>10800.000000000002</v>
      </c>
      <c r="L95" s="151">
        <f t="shared" si="2"/>
        <v>10800.000000000002</v>
      </c>
      <c r="M95" s="151">
        <f t="shared" si="2"/>
        <v>10800.000000000002</v>
      </c>
      <c r="N95" s="151">
        <f t="shared" si="2"/>
        <v>10800.000000000002</v>
      </c>
      <c r="O95" s="151">
        <f t="shared" si="2"/>
        <v>10800.000000000002</v>
      </c>
      <c r="P95" s="151">
        <f t="shared" si="2"/>
        <v>10800.000000000002</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10800.000000000002</v>
      </c>
      <c r="F102" s="154">
        <f t="shared" ref="F102:AR102" si="6">F95-F96</f>
        <v>10800.000000000002</v>
      </c>
      <c r="G102" s="154">
        <f t="shared" si="6"/>
        <v>10800.000000000002</v>
      </c>
      <c r="H102" s="154">
        <f t="shared" si="6"/>
        <v>10800.000000000002</v>
      </c>
      <c r="I102" s="154">
        <f t="shared" si="6"/>
        <v>10800.000000000002</v>
      </c>
      <c r="J102" s="154">
        <f t="shared" si="6"/>
        <v>10800.000000000002</v>
      </c>
      <c r="K102" s="154">
        <f t="shared" si="6"/>
        <v>10800.000000000002</v>
      </c>
      <c r="L102" s="154">
        <f t="shared" si="6"/>
        <v>10800.000000000002</v>
      </c>
      <c r="M102" s="154">
        <f t="shared" si="6"/>
        <v>10800.000000000002</v>
      </c>
      <c r="N102" s="154">
        <f t="shared" si="6"/>
        <v>10800.000000000002</v>
      </c>
      <c r="O102" s="154">
        <f t="shared" si="6"/>
        <v>10800.000000000002</v>
      </c>
      <c r="P102" s="154">
        <f t="shared" si="6"/>
        <v>10800.000000000002</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10800.000000000002</v>
      </c>
      <c r="F104" s="156">
        <f t="shared" ref="F104:AR104" si="8">SUM(F101:F103)</f>
        <v>10800.000000000002</v>
      </c>
      <c r="G104" s="156">
        <f t="shared" si="8"/>
        <v>10800.000000000002</v>
      </c>
      <c r="H104" s="156">
        <f t="shared" si="8"/>
        <v>10800.000000000002</v>
      </c>
      <c r="I104" s="156">
        <f t="shared" si="8"/>
        <v>10800.000000000002</v>
      </c>
      <c r="J104" s="156">
        <f t="shared" si="8"/>
        <v>10800.000000000002</v>
      </c>
      <c r="K104" s="156">
        <f t="shared" si="8"/>
        <v>10800.000000000002</v>
      </c>
      <c r="L104" s="156">
        <f t="shared" si="8"/>
        <v>10800.000000000002</v>
      </c>
      <c r="M104" s="156">
        <f t="shared" si="8"/>
        <v>10800.000000000002</v>
      </c>
      <c r="N104" s="156">
        <f t="shared" si="8"/>
        <v>10800.000000000002</v>
      </c>
      <c r="O104" s="156">
        <f t="shared" si="8"/>
        <v>10800.000000000002</v>
      </c>
      <c r="P104" s="156">
        <f t="shared" si="8"/>
        <v>10800.000000000002</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-33750</v>
      </c>
      <c r="F106" s="174">
        <f t="shared" si="9"/>
        <v>-34425</v>
      </c>
      <c r="G106" s="174">
        <f t="shared" si="9"/>
        <v>-35113.5</v>
      </c>
      <c r="H106" s="174">
        <f t="shared" si="9"/>
        <v>-35815.769999999997</v>
      </c>
      <c r="I106" s="174">
        <f t="shared" si="9"/>
        <v>-36532.085399999996</v>
      </c>
      <c r="J106" s="174">
        <f t="shared" si="9"/>
        <v>-37262.727107999999</v>
      </c>
      <c r="K106" s="174">
        <f t="shared" si="9"/>
        <v>-38007.98165016</v>
      </c>
      <c r="L106" s="174">
        <f t="shared" si="9"/>
        <v>-38768.141283163197</v>
      </c>
      <c r="M106" s="174">
        <f t="shared" si="9"/>
        <v>-39543.504108826462</v>
      </c>
      <c r="N106" s="174">
        <f t="shared" si="9"/>
        <v>-40334.374191002993</v>
      </c>
      <c r="O106" s="174">
        <f t="shared" si="9"/>
        <v>-41141.061674823053</v>
      </c>
      <c r="P106" s="174">
        <f t="shared" si="9"/>
        <v>-41963.882908319509</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-65333.333333333328</v>
      </c>
      <c r="F107" s="143">
        <f t="shared" si="10"/>
        <v>-66640</v>
      </c>
      <c r="G107" s="143">
        <f t="shared" si="10"/>
        <v>-67972.799999999988</v>
      </c>
      <c r="H107" s="143">
        <f t="shared" si="10"/>
        <v>-69332.255999999994</v>
      </c>
      <c r="I107" s="143">
        <f t="shared" si="10"/>
        <v>-70718.901119999995</v>
      </c>
      <c r="J107" s="143">
        <f t="shared" si="10"/>
        <v>-72133.279142400002</v>
      </c>
      <c r="K107" s="143">
        <f t="shared" si="10"/>
        <v>-73575.944725248002</v>
      </c>
      <c r="L107" s="143">
        <f t="shared" si="10"/>
        <v>-75047.463619752947</v>
      </c>
      <c r="M107" s="143">
        <f t="shared" si="10"/>
        <v>-76548.412892148015</v>
      </c>
      <c r="N107" s="143">
        <f t="shared" si="10"/>
        <v>-78079.381149990964</v>
      </c>
      <c r="O107" s="143">
        <f t="shared" si="10"/>
        <v>-79640.968772990789</v>
      </c>
      <c r="P107" s="143">
        <f t="shared" si="10"/>
        <v>-81233.788148450592</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10800</v>
      </c>
      <c r="F112" s="154">
        <f t="shared" si="15"/>
        <v>10800</v>
      </c>
      <c r="G112" s="154">
        <f t="shared" si="15"/>
        <v>10800</v>
      </c>
      <c r="H112" s="154">
        <f t="shared" si="15"/>
        <v>10800</v>
      </c>
      <c r="I112" s="154">
        <f t="shared" si="15"/>
        <v>10800</v>
      </c>
      <c r="J112" s="154">
        <f t="shared" si="15"/>
        <v>10800</v>
      </c>
      <c r="K112" s="154">
        <f t="shared" si="15"/>
        <v>10800</v>
      </c>
      <c r="L112" s="154">
        <f t="shared" si="15"/>
        <v>10800</v>
      </c>
      <c r="M112" s="154">
        <f t="shared" si="15"/>
        <v>10800</v>
      </c>
      <c r="N112" s="154">
        <f t="shared" si="15"/>
        <v>10800</v>
      </c>
      <c r="O112" s="154">
        <f t="shared" si="15"/>
        <v>10800</v>
      </c>
      <c r="P112" s="154">
        <f t="shared" si="15"/>
        <v>10800</v>
      </c>
      <c r="Q112" s="154">
        <f t="shared" si="15"/>
        <v>10800</v>
      </c>
      <c r="R112" s="154">
        <f t="shared" si="15"/>
        <v>10800</v>
      </c>
      <c r="S112" s="154">
        <f t="shared" si="15"/>
        <v>10800</v>
      </c>
      <c r="T112" s="154">
        <f t="shared" si="15"/>
        <v>10800</v>
      </c>
      <c r="U112" s="154">
        <f t="shared" si="15"/>
        <v>10800</v>
      </c>
      <c r="V112" s="154">
        <f t="shared" si="15"/>
        <v>10800</v>
      </c>
      <c r="W112" s="154">
        <f t="shared" si="15"/>
        <v>10800</v>
      </c>
      <c r="X112" s="154">
        <f t="shared" si="15"/>
        <v>10800</v>
      </c>
      <c r="Y112" s="154">
        <f t="shared" si="15"/>
        <v>10800</v>
      </c>
      <c r="Z112" s="154">
        <f t="shared" si="15"/>
        <v>10800</v>
      </c>
      <c r="AA112" s="154">
        <f t="shared" si="15"/>
        <v>10800</v>
      </c>
      <c r="AB112" s="154">
        <f t="shared" si="15"/>
        <v>10800</v>
      </c>
      <c r="AC112" s="154">
        <f t="shared" si="15"/>
        <v>10800</v>
      </c>
      <c r="AD112" s="154">
        <f t="shared" si="15"/>
        <v>10800</v>
      </c>
      <c r="AE112" s="154">
        <f t="shared" si="15"/>
        <v>10800</v>
      </c>
      <c r="AF112" s="154">
        <f t="shared" si="15"/>
        <v>10800</v>
      </c>
      <c r="AG112" s="154">
        <f t="shared" si="15"/>
        <v>10800</v>
      </c>
      <c r="AH112" s="154">
        <f t="shared" si="15"/>
        <v>10800</v>
      </c>
      <c r="AI112" s="154">
        <f t="shared" si="15"/>
        <v>10800</v>
      </c>
      <c r="AJ112" s="154">
        <f t="shared" si="15"/>
        <v>10800</v>
      </c>
      <c r="AK112" s="154">
        <f t="shared" si="15"/>
        <v>10800</v>
      </c>
      <c r="AL112" s="154">
        <f t="shared" si="15"/>
        <v>10800</v>
      </c>
      <c r="AM112" s="154">
        <f t="shared" si="15"/>
        <v>10800</v>
      </c>
      <c r="AN112" s="154">
        <f t="shared" si="15"/>
        <v>10800</v>
      </c>
      <c r="AO112" s="154">
        <f t="shared" si="15"/>
        <v>10800</v>
      </c>
      <c r="AP112" s="154">
        <f t="shared" si="15"/>
        <v>10800</v>
      </c>
      <c r="AQ112" s="154">
        <f t="shared" si="15"/>
        <v>10800</v>
      </c>
      <c r="AR112" s="155">
        <f t="shared" si="15"/>
        <v>10800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-99083.333333333328</v>
      </c>
      <c r="F117" s="143">
        <f t="shared" ref="F117:AR117" si="19">SUM(F106:F107)</f>
        <v>-101065</v>
      </c>
      <c r="G117" s="143">
        <f t="shared" si="19"/>
        <v>-103086.29999999999</v>
      </c>
      <c r="H117" s="143">
        <f t="shared" si="19"/>
        <v>-105148.02599999998</v>
      </c>
      <c r="I117" s="143">
        <f t="shared" si="19"/>
        <v>-107250.98651999999</v>
      </c>
      <c r="J117" s="143">
        <f t="shared" si="19"/>
        <v>-109396.00625040001</v>
      </c>
      <c r="K117" s="143">
        <f t="shared" si="19"/>
        <v>-111583.926375408</v>
      </c>
      <c r="L117" s="143">
        <f t="shared" si="19"/>
        <v>-113815.60490291615</v>
      </c>
      <c r="M117" s="143">
        <f t="shared" si="19"/>
        <v>-116091.91700097447</v>
      </c>
      <c r="N117" s="143">
        <f t="shared" si="19"/>
        <v>-118413.75534099396</v>
      </c>
      <c r="O117" s="143">
        <f t="shared" si="19"/>
        <v>-120782.03044781384</v>
      </c>
      <c r="P117" s="143">
        <f t="shared" si="19"/>
        <v>-123197.67105677011</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-99083.333333333328</v>
      </c>
      <c r="F118" s="151">
        <f t="shared" ref="F118:AR118" si="20">SUM(F116:F117)</f>
        <v>-101065</v>
      </c>
      <c r="G118" s="151">
        <f t="shared" si="20"/>
        <v>-103086.29999999999</v>
      </c>
      <c r="H118" s="151">
        <f t="shared" si="20"/>
        <v>-105148.02599999998</v>
      </c>
      <c r="I118" s="151">
        <f t="shared" si="20"/>
        <v>-107250.98651999999</v>
      </c>
      <c r="J118" s="151">
        <f t="shared" si="20"/>
        <v>-109396.00625040001</v>
      </c>
      <c r="K118" s="151">
        <f t="shared" si="20"/>
        <v>-111583.926375408</v>
      </c>
      <c r="L118" s="151">
        <f t="shared" si="20"/>
        <v>-113815.60490291615</v>
      </c>
      <c r="M118" s="151">
        <f t="shared" si="20"/>
        <v>-116091.91700097447</v>
      </c>
      <c r="N118" s="151">
        <f t="shared" si="20"/>
        <v>-118413.75534099396</v>
      </c>
      <c r="O118" s="151">
        <f t="shared" si="20"/>
        <v>-120782.03044781384</v>
      </c>
      <c r="P118" s="151">
        <f t="shared" si="20"/>
        <v>-123197.67105677011</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-26562.5</v>
      </c>
      <c r="F120" s="160">
        <f t="shared" si="21"/>
        <v>-26562.5</v>
      </c>
      <c r="G120" s="160">
        <f t="shared" si="21"/>
        <v>-26562.5</v>
      </c>
      <c r="H120" s="160">
        <f t="shared" si="21"/>
        <v>-26562.5</v>
      </c>
      <c r="I120" s="160">
        <f t="shared" si="21"/>
        <v>-26562.5</v>
      </c>
      <c r="J120" s="160">
        <f t="shared" si="21"/>
        <v>-26562.5</v>
      </c>
      <c r="K120" s="160">
        <f t="shared" si="21"/>
        <v>-26562.5</v>
      </c>
      <c r="L120" s="160">
        <f t="shared" si="21"/>
        <v>-26562.5</v>
      </c>
      <c r="M120" s="160">
        <f t="shared" si="21"/>
        <v>-26562.5</v>
      </c>
      <c r="N120" s="160">
        <f t="shared" si="21"/>
        <v>-26562.5</v>
      </c>
      <c r="O120" s="160">
        <f t="shared" si="21"/>
        <v>-26562.5</v>
      </c>
      <c r="P120" s="160">
        <f t="shared" si="21"/>
        <v>-26562.5</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-15300</v>
      </c>
      <c r="F121" s="143">
        <f t="shared" si="22"/>
        <v>-14393.061450475849</v>
      </c>
      <c r="G121" s="143">
        <f t="shared" si="22"/>
        <v>-13431.706587980243</v>
      </c>
      <c r="H121" s="143">
        <f t="shared" si="22"/>
        <v>-12412.670433734906</v>
      </c>
      <c r="I121" s="143">
        <f t="shared" si="22"/>
        <v>-11332.492110234843</v>
      </c>
      <c r="J121" s="143">
        <f t="shared" si="22"/>
        <v>-10187.503087324782</v>
      </c>
      <c r="K121" s="143">
        <f t="shared" si="22"/>
        <v>-8973.8147230401119</v>
      </c>
      <c r="L121" s="143">
        <f t="shared" si="22"/>
        <v>-7687.3050568983681</v>
      </c>
      <c r="M121" s="143">
        <f t="shared" si="22"/>
        <v>-6323.604810788117</v>
      </c>
      <c r="N121" s="143">
        <f t="shared" si="22"/>
        <v>-4878.082549911248</v>
      </c>
      <c r="O121" s="143">
        <f t="shared" si="22"/>
        <v>-3345.8289533817701</v>
      </c>
      <c r="P121" s="143">
        <f t="shared" si="22"/>
        <v>-1721.6401410605224</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-15115.642492069235</v>
      </c>
      <c r="F122" s="151">
        <f t="shared" si="23"/>
        <v>-16022.581041593388</v>
      </c>
      <c r="G122" s="151">
        <f t="shared" si="23"/>
        <v>-16983.935904088987</v>
      </c>
      <c r="H122" s="151">
        <f t="shared" si="23"/>
        <v>-18002.97205833433</v>
      </c>
      <c r="I122" s="151">
        <f t="shared" si="23"/>
        <v>-19083.150381834388</v>
      </c>
      <c r="J122" s="151">
        <f t="shared" si="23"/>
        <v>-20228.139404744456</v>
      </c>
      <c r="K122" s="151">
        <f t="shared" si="23"/>
        <v>-21441.827769029122</v>
      </c>
      <c r="L122" s="151">
        <f t="shared" si="23"/>
        <v>-22728.337435170866</v>
      </c>
      <c r="M122" s="151">
        <f t="shared" si="23"/>
        <v>-24092.037681281123</v>
      </c>
      <c r="N122" s="151">
        <f t="shared" si="23"/>
        <v>-25537.559942157983</v>
      </c>
      <c r="O122" s="151">
        <f t="shared" si="23"/>
        <v>-27069.813538687464</v>
      </c>
      <c r="P122" s="151">
        <f t="shared" si="23"/>
        <v>-28694.002351008712</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-30415.642492069237</v>
      </c>
      <c r="F123" s="154">
        <f t="shared" si="24"/>
        <v>-30415.642492069237</v>
      </c>
      <c r="G123" s="154">
        <f t="shared" si="24"/>
        <v>-30415.64249206923</v>
      </c>
      <c r="H123" s="154">
        <f t="shared" si="24"/>
        <v>-30415.642492069237</v>
      </c>
      <c r="I123" s="154">
        <f t="shared" si="24"/>
        <v>-30415.64249206923</v>
      </c>
      <c r="J123" s="154">
        <f t="shared" si="24"/>
        <v>-30415.642492069237</v>
      </c>
      <c r="K123" s="154">
        <f t="shared" si="24"/>
        <v>-30415.642492069233</v>
      </c>
      <c r="L123" s="154">
        <f t="shared" si="24"/>
        <v>-30415.642492069233</v>
      </c>
      <c r="M123" s="154">
        <f t="shared" si="24"/>
        <v>-30415.642492069241</v>
      </c>
      <c r="N123" s="154">
        <f t="shared" si="24"/>
        <v>-30415.64249206923</v>
      </c>
      <c r="O123" s="154">
        <f t="shared" si="24"/>
        <v>-30415.642492069233</v>
      </c>
      <c r="P123" s="154">
        <f t="shared" si="24"/>
        <v>-30415.642492069233</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-140945.83333333331</v>
      </c>
      <c r="F125" s="160">
        <f t="shared" ref="F125:AR125" si="25">F118+F120+F121</f>
        <v>-142020.56145047586</v>
      </c>
      <c r="G125" s="160">
        <f t="shared" si="25"/>
        <v>-143080.50658798023</v>
      </c>
      <c r="H125" s="160">
        <f t="shared" si="25"/>
        <v>-144123.19643373488</v>
      </c>
      <c r="I125" s="160">
        <f t="shared" si="25"/>
        <v>-145145.97863023481</v>
      </c>
      <c r="J125" s="160">
        <f t="shared" si="25"/>
        <v>-146146.0093377248</v>
      </c>
      <c r="K125" s="160">
        <f t="shared" si="25"/>
        <v>-147120.24109844814</v>
      </c>
      <c r="L125" s="160">
        <f t="shared" si="25"/>
        <v>-148065.40995981451</v>
      </c>
      <c r="M125" s="160">
        <f t="shared" si="25"/>
        <v>-148978.02181176259</v>
      </c>
      <c r="N125" s="160">
        <f t="shared" si="25"/>
        <v>-149854.33789090521</v>
      </c>
      <c r="O125" s="160">
        <f t="shared" si="25"/>
        <v>-150690.35940119563</v>
      </c>
      <c r="P125" s="160">
        <f t="shared" si="25"/>
        <v>-151481.81119783063</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35236.458333333328</v>
      </c>
      <c r="F126" s="143">
        <f t="shared" si="26"/>
        <v>35505.140362618964</v>
      </c>
      <c r="G126" s="143">
        <f t="shared" si="26"/>
        <v>35770.126646995057</v>
      </c>
      <c r="H126" s="143">
        <f t="shared" si="26"/>
        <v>36030.799108433719</v>
      </c>
      <c r="I126" s="143">
        <f t="shared" si="26"/>
        <v>36286.494657558702</v>
      </c>
      <c r="J126" s="143">
        <f t="shared" si="26"/>
        <v>36536.502334431199</v>
      </c>
      <c r="K126" s="143">
        <f t="shared" si="26"/>
        <v>36780.060274612035</v>
      </c>
      <c r="L126" s="143">
        <f t="shared" si="26"/>
        <v>37016.352489953628</v>
      </c>
      <c r="M126" s="143">
        <f t="shared" si="26"/>
        <v>37244.505452940648</v>
      </c>
      <c r="N126" s="143">
        <f t="shared" si="26"/>
        <v>37463.584472726303</v>
      </c>
      <c r="O126" s="143">
        <f t="shared" si="26"/>
        <v>37672.589850298908</v>
      </c>
      <c r="P126" s="143">
        <f t="shared" si="26"/>
        <v>37870.452799457657</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-94262.517492069237</v>
      </c>
      <c r="F128" s="160">
        <f t="shared" ref="F128:AR128" si="27">F118+F123+F126</f>
        <v>-95975.502129450266</v>
      </c>
      <c r="G128" s="160">
        <f t="shared" si="27"/>
        <v>-97731.815845074161</v>
      </c>
      <c r="H128" s="160">
        <f t="shared" si="27"/>
        <v>-99532.869383635523</v>
      </c>
      <c r="I128" s="160">
        <f t="shared" si="27"/>
        <v>-101380.13435451052</v>
      </c>
      <c r="J128" s="160">
        <f t="shared" si="27"/>
        <v>-103275.14640803807</v>
      </c>
      <c r="K128" s="160">
        <f t="shared" si="27"/>
        <v>-105219.5085928652</v>
      </c>
      <c r="L128" s="160">
        <f t="shared" si="27"/>
        <v>-107214.89490503175</v>
      </c>
      <c r="M128" s="160">
        <f t="shared" si="27"/>
        <v>-109263.05404010307</v>
      </c>
      <c r="N128" s="160">
        <f t="shared" si="27"/>
        <v>-111365.81336033688</v>
      </c>
      <c r="O128" s="160">
        <f t="shared" si="27"/>
        <v>-113525.08308958416</v>
      </c>
      <c r="P128" s="160">
        <f t="shared" si="27"/>
        <v>-115742.86074938168</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10800.000000000002</v>
      </c>
      <c r="F129" s="143">
        <f t="shared" ref="F129:AR129" si="28">IF(F89&gt;$C$81,0,F104)</f>
        <v>10800.000000000002</v>
      </c>
      <c r="G129" s="143">
        <f t="shared" si="28"/>
        <v>10800.000000000002</v>
      </c>
      <c r="H129" s="143">
        <f t="shared" si="28"/>
        <v>10800.000000000002</v>
      </c>
      <c r="I129" s="143">
        <f t="shared" si="28"/>
        <v>10800.000000000002</v>
      </c>
      <c r="J129" s="143">
        <f t="shared" si="28"/>
        <v>10800.000000000002</v>
      </c>
      <c r="K129" s="143">
        <f t="shared" si="28"/>
        <v>10800.000000000002</v>
      </c>
      <c r="L129" s="143">
        <f t="shared" si="28"/>
        <v>10800.000000000002</v>
      </c>
      <c r="M129" s="143">
        <f t="shared" si="28"/>
        <v>10800.000000000002</v>
      </c>
      <c r="N129" s="143">
        <f t="shared" si="28"/>
        <v>10800.000000000002</v>
      </c>
      <c r="O129" s="143">
        <f t="shared" si="28"/>
        <v>10800.000000000002</v>
      </c>
      <c r="P129" s="143">
        <f t="shared" si="28"/>
        <v>10800.000000000002</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-549986.28164950944</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43907.013889920061</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318750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318750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255000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63750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123</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19.78880944632391</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11111.111111111111</v>
      </c>
      <c r="D10" s="93" t="s">
        <v>69</v>
      </c>
      <c r="E10" s="63"/>
      <c r="F10" s="63"/>
    </row>
    <row r="11" spans="1:26" x14ac:dyDescent="0.2">
      <c r="A11" s="66"/>
      <c r="B11" s="112" t="s">
        <v>7</v>
      </c>
      <c r="C11" s="94">
        <v>10000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0.9</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v>
      </c>
      <c r="D34" s="95" t="s">
        <v>82</v>
      </c>
      <c r="E34" s="67"/>
      <c r="F34" s="63"/>
    </row>
    <row r="35" spans="1:6" x14ac:dyDescent="0.2">
      <c r="A35" s="66"/>
      <c r="B35" s="220" t="s">
        <v>25</v>
      </c>
      <c r="C35" s="94"/>
      <c r="D35" s="95" t="s">
        <v>77</v>
      </c>
      <c r="E35" s="63"/>
      <c r="F35" s="63"/>
    </row>
    <row r="36" spans="1:6" x14ac:dyDescent="0.2">
      <c r="A36" s="66"/>
      <c r="B36" s="220"/>
      <c r="C36" s="94">
        <v>24</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240</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39</v>
      </c>
      <c r="D47" s="95" t="s">
        <v>90</v>
      </c>
    </row>
    <row r="48" spans="1:6" x14ac:dyDescent="0.2">
      <c r="A48" s="66"/>
      <c r="B48" s="112" t="s">
        <v>34</v>
      </c>
      <c r="C48" s="101">
        <v>600</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7.0339714006766076</v>
      </c>
      <c r="D84" s="93" t="s">
        <v>66</v>
      </c>
      <c r="F84" s="69"/>
    </row>
    <row r="85" spans="1:44" x14ac:dyDescent="0.2">
      <c r="A85" s="66"/>
      <c r="B85" s="112" t="s">
        <v>3</v>
      </c>
      <c r="C85" s="109">
        <f>(D139-D131)/D132</f>
        <v>19.53880944632391</v>
      </c>
      <c r="D85" s="95" t="s">
        <v>67</v>
      </c>
      <c r="F85" s="66"/>
    </row>
    <row r="86" spans="1:44" x14ac:dyDescent="0.2">
      <c r="A86" s="66"/>
      <c r="B86" s="113" t="s">
        <v>4</v>
      </c>
      <c r="C86" s="109">
        <f>C85*100/1000*31.65</f>
        <v>61.840331897615172</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252000</v>
      </c>
      <c r="F95" s="151">
        <f t="shared" si="2"/>
        <v>252000</v>
      </c>
      <c r="G95" s="151">
        <f t="shared" si="2"/>
        <v>252000</v>
      </c>
      <c r="H95" s="151">
        <f t="shared" si="2"/>
        <v>252000</v>
      </c>
      <c r="I95" s="151">
        <f t="shared" si="2"/>
        <v>252000</v>
      </c>
      <c r="J95" s="151">
        <f t="shared" si="2"/>
        <v>252000</v>
      </c>
      <c r="K95" s="151">
        <f t="shared" si="2"/>
        <v>252000</v>
      </c>
      <c r="L95" s="151">
        <f t="shared" si="2"/>
        <v>252000</v>
      </c>
      <c r="M95" s="151">
        <f t="shared" si="2"/>
        <v>252000</v>
      </c>
      <c r="N95" s="151">
        <f t="shared" si="2"/>
        <v>252000</v>
      </c>
      <c r="O95" s="151">
        <f t="shared" si="2"/>
        <v>252000</v>
      </c>
      <c r="P95" s="151">
        <f t="shared" si="2"/>
        <v>252000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252000</v>
      </c>
      <c r="F102" s="154">
        <f t="shared" ref="F102:AR102" si="6">F95-F96</f>
        <v>252000</v>
      </c>
      <c r="G102" s="154">
        <f t="shared" si="6"/>
        <v>252000</v>
      </c>
      <c r="H102" s="154">
        <f t="shared" si="6"/>
        <v>252000</v>
      </c>
      <c r="I102" s="154">
        <f t="shared" si="6"/>
        <v>252000</v>
      </c>
      <c r="J102" s="154">
        <f t="shared" si="6"/>
        <v>252000</v>
      </c>
      <c r="K102" s="154">
        <f t="shared" si="6"/>
        <v>252000</v>
      </c>
      <c r="L102" s="154">
        <f t="shared" si="6"/>
        <v>252000</v>
      </c>
      <c r="M102" s="154">
        <f t="shared" si="6"/>
        <v>252000</v>
      </c>
      <c r="N102" s="154">
        <f t="shared" si="6"/>
        <v>252000</v>
      </c>
      <c r="O102" s="154">
        <f t="shared" si="6"/>
        <v>252000</v>
      </c>
      <c r="P102" s="154">
        <f t="shared" si="6"/>
        <v>252000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252000</v>
      </c>
      <c r="F104" s="156">
        <f t="shared" ref="F104:AR104" si="8">SUM(F101:F103)</f>
        <v>252000</v>
      </c>
      <c r="G104" s="156">
        <f t="shared" si="8"/>
        <v>252000</v>
      </c>
      <c r="H104" s="156">
        <f t="shared" si="8"/>
        <v>252000</v>
      </c>
      <c r="I104" s="156">
        <f t="shared" si="8"/>
        <v>252000</v>
      </c>
      <c r="J104" s="156">
        <f t="shared" si="8"/>
        <v>252000</v>
      </c>
      <c r="K104" s="156">
        <f t="shared" si="8"/>
        <v>252000</v>
      </c>
      <c r="L104" s="156">
        <f t="shared" si="8"/>
        <v>252000</v>
      </c>
      <c r="M104" s="156">
        <f t="shared" si="8"/>
        <v>252000</v>
      </c>
      <c r="N104" s="156">
        <f t="shared" si="8"/>
        <v>252000</v>
      </c>
      <c r="O104" s="156">
        <f t="shared" si="8"/>
        <v>252000</v>
      </c>
      <c r="P104" s="156">
        <f t="shared" si="8"/>
        <v>252000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-240000</v>
      </c>
      <c r="F106" s="174">
        <f t="shared" si="9"/>
        <v>-244800</v>
      </c>
      <c r="G106" s="174">
        <f t="shared" si="9"/>
        <v>-249696</v>
      </c>
      <c r="H106" s="174">
        <f t="shared" si="9"/>
        <v>-254689.91999999998</v>
      </c>
      <c r="I106" s="174">
        <f t="shared" si="9"/>
        <v>-259783.71839999998</v>
      </c>
      <c r="J106" s="174">
        <f t="shared" si="9"/>
        <v>-264979.39276800002</v>
      </c>
      <c r="K106" s="174">
        <f t="shared" si="9"/>
        <v>-270278.98062336002</v>
      </c>
      <c r="L106" s="174">
        <f t="shared" si="9"/>
        <v>-275684.56023582717</v>
      </c>
      <c r="M106" s="174">
        <f t="shared" si="9"/>
        <v>-281198.25144054374</v>
      </c>
      <c r="N106" s="174">
        <f t="shared" si="9"/>
        <v>-286822.21646935458</v>
      </c>
      <c r="O106" s="174">
        <f t="shared" si="9"/>
        <v>-292558.66079874168</v>
      </c>
      <c r="P106" s="174">
        <f t="shared" si="9"/>
        <v>-298409.8340147165</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-4307692.307692307</v>
      </c>
      <c r="F107" s="143">
        <f t="shared" si="10"/>
        <v>-4393846.1538461531</v>
      </c>
      <c r="G107" s="143">
        <f t="shared" si="10"/>
        <v>-4481723.0769230761</v>
      </c>
      <c r="H107" s="143">
        <f t="shared" si="10"/>
        <v>-4571357.5384615371</v>
      </c>
      <c r="I107" s="143">
        <f t="shared" si="10"/>
        <v>-4662784.689230768</v>
      </c>
      <c r="J107" s="143">
        <f t="shared" si="10"/>
        <v>-4756040.383015384</v>
      </c>
      <c r="K107" s="143">
        <f t="shared" si="10"/>
        <v>-4851161.1906756917</v>
      </c>
      <c r="L107" s="143">
        <f t="shared" si="10"/>
        <v>-4948184.414489205</v>
      </c>
      <c r="M107" s="143">
        <f t="shared" si="10"/>
        <v>-5047148.1027789889</v>
      </c>
      <c r="N107" s="143">
        <f t="shared" si="10"/>
        <v>-5148091.0648345686</v>
      </c>
      <c r="O107" s="143">
        <f t="shared" si="10"/>
        <v>-5251052.8861312605</v>
      </c>
      <c r="P107" s="143">
        <f t="shared" si="10"/>
        <v>-5356073.9438538849</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252000</v>
      </c>
      <c r="F112" s="154">
        <f t="shared" si="15"/>
        <v>252000</v>
      </c>
      <c r="G112" s="154">
        <f t="shared" si="15"/>
        <v>252000</v>
      </c>
      <c r="H112" s="154">
        <f t="shared" si="15"/>
        <v>252000</v>
      </c>
      <c r="I112" s="154">
        <f t="shared" si="15"/>
        <v>252000</v>
      </c>
      <c r="J112" s="154">
        <f t="shared" si="15"/>
        <v>252000</v>
      </c>
      <c r="K112" s="154">
        <f t="shared" si="15"/>
        <v>252000</v>
      </c>
      <c r="L112" s="154">
        <f t="shared" si="15"/>
        <v>252000</v>
      </c>
      <c r="M112" s="154">
        <f t="shared" si="15"/>
        <v>252000</v>
      </c>
      <c r="N112" s="154">
        <f t="shared" si="15"/>
        <v>252000</v>
      </c>
      <c r="O112" s="154">
        <f t="shared" si="15"/>
        <v>252000</v>
      </c>
      <c r="P112" s="154">
        <f t="shared" si="15"/>
        <v>252000</v>
      </c>
      <c r="Q112" s="154">
        <f t="shared" si="15"/>
        <v>252000</v>
      </c>
      <c r="R112" s="154">
        <f t="shared" si="15"/>
        <v>252000</v>
      </c>
      <c r="S112" s="154">
        <f t="shared" si="15"/>
        <v>252000</v>
      </c>
      <c r="T112" s="154">
        <f t="shared" si="15"/>
        <v>252000</v>
      </c>
      <c r="U112" s="154">
        <f t="shared" si="15"/>
        <v>252000</v>
      </c>
      <c r="V112" s="154">
        <f t="shared" si="15"/>
        <v>252000</v>
      </c>
      <c r="W112" s="154">
        <f t="shared" si="15"/>
        <v>252000</v>
      </c>
      <c r="X112" s="154">
        <f t="shared" si="15"/>
        <v>252000</v>
      </c>
      <c r="Y112" s="154">
        <f t="shared" si="15"/>
        <v>252000</v>
      </c>
      <c r="Z112" s="154">
        <f t="shared" si="15"/>
        <v>252000</v>
      </c>
      <c r="AA112" s="154">
        <f t="shared" si="15"/>
        <v>252000</v>
      </c>
      <c r="AB112" s="154">
        <f t="shared" si="15"/>
        <v>252000</v>
      </c>
      <c r="AC112" s="154">
        <f t="shared" si="15"/>
        <v>252000</v>
      </c>
      <c r="AD112" s="154">
        <f t="shared" si="15"/>
        <v>252000</v>
      </c>
      <c r="AE112" s="154">
        <f t="shared" si="15"/>
        <v>252000</v>
      </c>
      <c r="AF112" s="154">
        <f t="shared" si="15"/>
        <v>252000</v>
      </c>
      <c r="AG112" s="154">
        <f t="shared" si="15"/>
        <v>252000</v>
      </c>
      <c r="AH112" s="154">
        <f t="shared" si="15"/>
        <v>252000</v>
      </c>
      <c r="AI112" s="154">
        <f t="shared" si="15"/>
        <v>252000</v>
      </c>
      <c r="AJ112" s="154">
        <f t="shared" si="15"/>
        <v>252000</v>
      </c>
      <c r="AK112" s="154">
        <f t="shared" si="15"/>
        <v>252000</v>
      </c>
      <c r="AL112" s="154">
        <f t="shared" si="15"/>
        <v>252000</v>
      </c>
      <c r="AM112" s="154">
        <f t="shared" si="15"/>
        <v>252000</v>
      </c>
      <c r="AN112" s="154">
        <f t="shared" si="15"/>
        <v>252000</v>
      </c>
      <c r="AO112" s="154">
        <f t="shared" si="15"/>
        <v>252000</v>
      </c>
      <c r="AP112" s="154">
        <f t="shared" si="15"/>
        <v>252000</v>
      </c>
      <c r="AQ112" s="154">
        <f t="shared" si="15"/>
        <v>252000</v>
      </c>
      <c r="AR112" s="155">
        <f t="shared" si="15"/>
        <v>252000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-4547692.307692307</v>
      </c>
      <c r="F117" s="143">
        <f t="shared" ref="F117:AR117" si="19">SUM(F106:F107)</f>
        <v>-4638646.1538461531</v>
      </c>
      <c r="G117" s="143">
        <f t="shared" si="19"/>
        <v>-4731419.0769230761</v>
      </c>
      <c r="H117" s="143">
        <f t="shared" si="19"/>
        <v>-4826047.458461537</v>
      </c>
      <c r="I117" s="143">
        <f t="shared" si="19"/>
        <v>-4922568.4076307677</v>
      </c>
      <c r="J117" s="143">
        <f t="shared" si="19"/>
        <v>-5021019.7757833842</v>
      </c>
      <c r="K117" s="143">
        <f t="shared" si="19"/>
        <v>-5121440.1712990515</v>
      </c>
      <c r="L117" s="143">
        <f t="shared" si="19"/>
        <v>-5223868.9747250322</v>
      </c>
      <c r="M117" s="143">
        <f t="shared" si="19"/>
        <v>-5328346.3542195326</v>
      </c>
      <c r="N117" s="143">
        <f t="shared" si="19"/>
        <v>-5434913.2813039236</v>
      </c>
      <c r="O117" s="143">
        <f t="shared" si="19"/>
        <v>-5543611.546930002</v>
      </c>
      <c r="P117" s="143">
        <f t="shared" si="19"/>
        <v>-5654483.7778686015</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-4547692.307692307</v>
      </c>
      <c r="F118" s="151">
        <f t="shared" ref="F118:AR118" si="20">SUM(F116:F117)</f>
        <v>-4638646.1538461531</v>
      </c>
      <c r="G118" s="151">
        <f t="shared" si="20"/>
        <v>-4731419.0769230761</v>
      </c>
      <c r="H118" s="151">
        <f t="shared" si="20"/>
        <v>-4826047.458461537</v>
      </c>
      <c r="I118" s="151">
        <f t="shared" si="20"/>
        <v>-4922568.4076307677</v>
      </c>
      <c r="J118" s="151">
        <f t="shared" si="20"/>
        <v>-5021019.7757833842</v>
      </c>
      <c r="K118" s="151">
        <f t="shared" si="20"/>
        <v>-5121440.1712990515</v>
      </c>
      <c r="L118" s="151">
        <f t="shared" si="20"/>
        <v>-5223868.9747250322</v>
      </c>
      <c r="M118" s="151">
        <f t="shared" si="20"/>
        <v>-5328346.3542195326</v>
      </c>
      <c r="N118" s="151">
        <f t="shared" si="20"/>
        <v>-5434913.2813039236</v>
      </c>
      <c r="O118" s="151">
        <f t="shared" si="20"/>
        <v>-5543611.546930002</v>
      </c>
      <c r="P118" s="151">
        <f t="shared" si="20"/>
        <v>-5654483.7778686015</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0</v>
      </c>
      <c r="F120" s="160">
        <f t="shared" si="21"/>
        <v>0</v>
      </c>
      <c r="G120" s="160">
        <f t="shared" si="21"/>
        <v>0</v>
      </c>
      <c r="H120" s="160">
        <f t="shared" si="21"/>
        <v>0</v>
      </c>
      <c r="I120" s="160">
        <f t="shared" si="21"/>
        <v>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0</v>
      </c>
      <c r="F121" s="143">
        <f t="shared" si="22"/>
        <v>0</v>
      </c>
      <c r="G121" s="143">
        <f t="shared" si="22"/>
        <v>0</v>
      </c>
      <c r="H121" s="143">
        <f t="shared" si="22"/>
        <v>0</v>
      </c>
      <c r="I121" s="143">
        <f t="shared" si="22"/>
        <v>0</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0</v>
      </c>
      <c r="F122" s="151">
        <f t="shared" si="23"/>
        <v>0</v>
      </c>
      <c r="G122" s="151">
        <f t="shared" si="23"/>
        <v>0</v>
      </c>
      <c r="H122" s="151">
        <f t="shared" si="23"/>
        <v>0</v>
      </c>
      <c r="I122" s="151">
        <f t="shared" si="23"/>
        <v>0</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0</v>
      </c>
      <c r="F123" s="154">
        <f t="shared" si="24"/>
        <v>0</v>
      </c>
      <c r="G123" s="154">
        <f t="shared" si="24"/>
        <v>0</v>
      </c>
      <c r="H123" s="154">
        <f t="shared" si="24"/>
        <v>0</v>
      </c>
      <c r="I123" s="154">
        <f t="shared" si="24"/>
        <v>0</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-4547692.307692307</v>
      </c>
      <c r="F125" s="160">
        <f t="shared" ref="F125:AR125" si="25">F118+F120+F121</f>
        <v>-4638646.1538461531</v>
      </c>
      <c r="G125" s="160">
        <f t="shared" si="25"/>
        <v>-4731419.0769230761</v>
      </c>
      <c r="H125" s="160">
        <f t="shared" si="25"/>
        <v>-4826047.458461537</v>
      </c>
      <c r="I125" s="160">
        <f t="shared" si="25"/>
        <v>-4922568.4076307677</v>
      </c>
      <c r="J125" s="160">
        <f t="shared" si="25"/>
        <v>-5021019.7757833842</v>
      </c>
      <c r="K125" s="160">
        <f t="shared" si="25"/>
        <v>-5121440.1712990515</v>
      </c>
      <c r="L125" s="160">
        <f t="shared" si="25"/>
        <v>-5223868.9747250322</v>
      </c>
      <c r="M125" s="160">
        <f t="shared" si="25"/>
        <v>-5328346.3542195326</v>
      </c>
      <c r="N125" s="160">
        <f t="shared" si="25"/>
        <v>-5434913.2813039236</v>
      </c>
      <c r="O125" s="160">
        <f t="shared" si="25"/>
        <v>-5543611.546930002</v>
      </c>
      <c r="P125" s="160">
        <f t="shared" si="25"/>
        <v>-5654483.7778686015</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1136923.0769230768</v>
      </c>
      <c r="F126" s="143">
        <f t="shared" si="26"/>
        <v>1159661.5384615383</v>
      </c>
      <c r="G126" s="143">
        <f t="shared" si="26"/>
        <v>1182854.769230769</v>
      </c>
      <c r="H126" s="143">
        <f t="shared" si="26"/>
        <v>1206511.8646153843</v>
      </c>
      <c r="I126" s="143">
        <f t="shared" si="26"/>
        <v>1230642.1019076919</v>
      </c>
      <c r="J126" s="143">
        <f t="shared" si="26"/>
        <v>1255254.9439458461</v>
      </c>
      <c r="K126" s="143">
        <f t="shared" si="26"/>
        <v>1280360.0428247629</v>
      </c>
      <c r="L126" s="143">
        <f t="shared" si="26"/>
        <v>1305967.2436812581</v>
      </c>
      <c r="M126" s="143">
        <f t="shared" si="26"/>
        <v>1332086.5885548831</v>
      </c>
      <c r="N126" s="143">
        <f t="shared" si="26"/>
        <v>1358728.3203259809</v>
      </c>
      <c r="O126" s="143">
        <f t="shared" si="26"/>
        <v>1385902.8867325005</v>
      </c>
      <c r="P126" s="143">
        <f t="shared" si="26"/>
        <v>1413620.9444671504</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-3410769.2307692301</v>
      </c>
      <c r="F128" s="160">
        <f t="shared" ref="F128:AR128" si="27">F118+F123+F126</f>
        <v>-3478984.615384615</v>
      </c>
      <c r="G128" s="160">
        <f t="shared" si="27"/>
        <v>-3548564.307692307</v>
      </c>
      <c r="H128" s="160">
        <f t="shared" si="27"/>
        <v>-3619535.5938461525</v>
      </c>
      <c r="I128" s="160">
        <f t="shared" si="27"/>
        <v>-3691926.3057230758</v>
      </c>
      <c r="J128" s="160">
        <f t="shared" si="27"/>
        <v>-3765764.8318375382</v>
      </c>
      <c r="K128" s="160">
        <f t="shared" si="27"/>
        <v>-3841080.1284742886</v>
      </c>
      <c r="L128" s="160">
        <f t="shared" si="27"/>
        <v>-3917901.7310437742</v>
      </c>
      <c r="M128" s="160">
        <f t="shared" si="27"/>
        <v>-3996259.7656646492</v>
      </c>
      <c r="N128" s="160">
        <f t="shared" si="27"/>
        <v>-4076184.9609779427</v>
      </c>
      <c r="O128" s="160">
        <f t="shared" si="27"/>
        <v>-4157708.6601975015</v>
      </c>
      <c r="P128" s="160">
        <f t="shared" si="27"/>
        <v>-4240862.8334014509</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252000</v>
      </c>
      <c r="F129" s="143">
        <f t="shared" ref="F129:AR129" si="28">IF(F89&gt;$C$81,0,F104)</f>
        <v>252000</v>
      </c>
      <c r="G129" s="143">
        <f t="shared" si="28"/>
        <v>252000</v>
      </c>
      <c r="H129" s="143">
        <f t="shared" si="28"/>
        <v>252000</v>
      </c>
      <c r="I129" s="143">
        <f t="shared" si="28"/>
        <v>252000</v>
      </c>
      <c r="J129" s="143">
        <f t="shared" si="28"/>
        <v>252000</v>
      </c>
      <c r="K129" s="143">
        <f t="shared" si="28"/>
        <v>252000</v>
      </c>
      <c r="L129" s="143">
        <f t="shared" si="28"/>
        <v>252000</v>
      </c>
      <c r="M129" s="143">
        <f t="shared" si="28"/>
        <v>252000</v>
      </c>
      <c r="N129" s="143">
        <f t="shared" si="28"/>
        <v>252000</v>
      </c>
      <c r="O129" s="143">
        <f t="shared" si="28"/>
        <v>252000</v>
      </c>
      <c r="P129" s="143">
        <f t="shared" si="28"/>
        <v>252000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-20017451.480885722</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1024496.9907648014</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124</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20.614897291033486</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3000</v>
      </c>
      <c r="D10" s="93" t="s">
        <v>69</v>
      </c>
      <c r="E10" s="63"/>
      <c r="F10" s="63"/>
    </row>
    <row r="11" spans="1:26" x14ac:dyDescent="0.2">
      <c r="A11" s="66"/>
      <c r="B11" s="112" t="s">
        <v>7</v>
      </c>
      <c r="C11" s="94">
        <v>2565</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0.85499999999999998</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954</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2.4470100000000001</v>
      </c>
      <c r="D34" s="95" t="s">
        <v>82</v>
      </c>
      <c r="E34" s="67"/>
      <c r="F34" s="63"/>
    </row>
    <row r="35" spans="1:6" x14ac:dyDescent="0.2">
      <c r="A35" s="66"/>
      <c r="B35" s="220" t="s">
        <v>25</v>
      </c>
      <c r="C35" s="94"/>
      <c r="D35" s="95" t="s">
        <v>77</v>
      </c>
      <c r="E35" s="63"/>
      <c r="F35" s="63"/>
    </row>
    <row r="36" spans="1:6" x14ac:dyDescent="0.2">
      <c r="A36" s="66"/>
      <c r="B36" s="220"/>
      <c r="C36" s="94">
        <v>57</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146.20500000000001</v>
      </c>
      <c r="D40" s="95" t="s">
        <v>83</v>
      </c>
      <c r="E40" s="63"/>
      <c r="F40" s="63"/>
    </row>
    <row r="41" spans="1:6" x14ac:dyDescent="0.2">
      <c r="A41" s="66"/>
      <c r="B41" s="112" t="s">
        <v>27</v>
      </c>
      <c r="C41" s="94"/>
      <c r="D41" s="95" t="s">
        <v>84</v>
      </c>
    </row>
    <row r="42" spans="1:6" x14ac:dyDescent="0.2">
      <c r="A42" s="66"/>
      <c r="B42" s="112" t="s">
        <v>28</v>
      </c>
      <c r="C42" s="101">
        <v>0.54100000000000004</v>
      </c>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3.4</v>
      </c>
      <c r="D47" s="95" t="s">
        <v>90</v>
      </c>
    </row>
    <row r="48" spans="1:6" x14ac:dyDescent="0.2">
      <c r="A48" s="66"/>
      <c r="B48" s="112" t="s">
        <v>34</v>
      </c>
      <c r="C48" s="101">
        <v>32.1</v>
      </c>
      <c r="D48" s="95" t="s">
        <v>91</v>
      </c>
    </row>
    <row r="49" spans="1:7" x14ac:dyDescent="0.2">
      <c r="A49" s="66"/>
      <c r="B49" s="126" t="s">
        <v>35</v>
      </c>
      <c r="C49" s="198">
        <v>0.5</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7.3313630247720543</v>
      </c>
      <c r="D84" s="93" t="s">
        <v>66</v>
      </c>
      <c r="F84" s="69"/>
    </row>
    <row r="85" spans="1:44" x14ac:dyDescent="0.2">
      <c r="A85" s="66"/>
      <c r="B85" s="112" t="s">
        <v>3</v>
      </c>
      <c r="C85" s="109">
        <f>(D139-D131)/D132</f>
        <v>20.364897291033486</v>
      </c>
      <c r="D85" s="95" t="s">
        <v>67</v>
      </c>
      <c r="F85" s="66"/>
    </row>
    <row r="86" spans="1:44" x14ac:dyDescent="0.2">
      <c r="A86" s="66"/>
      <c r="B86" s="113" t="s">
        <v>4</v>
      </c>
      <c r="C86" s="109">
        <f>C85*100/1000*31.65</f>
        <v>64.454899926120973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-2447010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64638</v>
      </c>
      <c r="F95" s="151">
        <f t="shared" si="2"/>
        <v>64638</v>
      </c>
      <c r="G95" s="151">
        <f t="shared" si="2"/>
        <v>64638</v>
      </c>
      <c r="H95" s="151">
        <f t="shared" si="2"/>
        <v>64638</v>
      </c>
      <c r="I95" s="151">
        <f t="shared" si="2"/>
        <v>64638</v>
      </c>
      <c r="J95" s="151">
        <f t="shared" si="2"/>
        <v>64638</v>
      </c>
      <c r="K95" s="151">
        <f t="shared" si="2"/>
        <v>64638</v>
      </c>
      <c r="L95" s="151">
        <f t="shared" si="2"/>
        <v>64638</v>
      </c>
      <c r="M95" s="151">
        <f t="shared" si="2"/>
        <v>64638</v>
      </c>
      <c r="N95" s="151">
        <f t="shared" si="2"/>
        <v>64638</v>
      </c>
      <c r="O95" s="151">
        <f t="shared" si="2"/>
        <v>64638</v>
      </c>
      <c r="P95" s="151">
        <f t="shared" si="2"/>
        <v>64638</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64638</v>
      </c>
      <c r="F102" s="154">
        <f t="shared" ref="F102:AR102" si="6">F95-F96</f>
        <v>64638</v>
      </c>
      <c r="G102" s="154">
        <f t="shared" si="6"/>
        <v>64638</v>
      </c>
      <c r="H102" s="154">
        <f t="shared" si="6"/>
        <v>64638</v>
      </c>
      <c r="I102" s="154">
        <f t="shared" si="6"/>
        <v>64638</v>
      </c>
      <c r="J102" s="154">
        <f t="shared" si="6"/>
        <v>64638</v>
      </c>
      <c r="K102" s="154">
        <f t="shared" si="6"/>
        <v>64638</v>
      </c>
      <c r="L102" s="154">
        <f t="shared" si="6"/>
        <v>64638</v>
      </c>
      <c r="M102" s="154">
        <f t="shared" si="6"/>
        <v>64638</v>
      </c>
      <c r="N102" s="154">
        <f t="shared" si="6"/>
        <v>64638</v>
      </c>
      <c r="O102" s="154">
        <f t="shared" si="6"/>
        <v>64638</v>
      </c>
      <c r="P102" s="154">
        <f t="shared" si="6"/>
        <v>64638</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64638</v>
      </c>
      <c r="F104" s="156">
        <f t="shared" ref="F104:AR104" si="8">SUM(F101:F103)</f>
        <v>64638</v>
      </c>
      <c r="G104" s="156">
        <f t="shared" si="8"/>
        <v>64638</v>
      </c>
      <c r="H104" s="156">
        <f t="shared" si="8"/>
        <v>64638</v>
      </c>
      <c r="I104" s="156">
        <f t="shared" si="8"/>
        <v>64638</v>
      </c>
      <c r="J104" s="156">
        <f t="shared" si="8"/>
        <v>64638</v>
      </c>
      <c r="K104" s="156">
        <f t="shared" si="8"/>
        <v>64638</v>
      </c>
      <c r="L104" s="156">
        <f t="shared" si="8"/>
        <v>64638</v>
      </c>
      <c r="M104" s="156">
        <f t="shared" si="8"/>
        <v>64638</v>
      </c>
      <c r="N104" s="156">
        <f t="shared" si="8"/>
        <v>64638</v>
      </c>
      <c r="O104" s="156">
        <f t="shared" si="8"/>
        <v>64638</v>
      </c>
      <c r="P104" s="156">
        <f t="shared" si="8"/>
        <v>64638</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-181174.158</v>
      </c>
      <c r="F106" s="174">
        <f t="shared" si="9"/>
        <v>-184797.64116</v>
      </c>
      <c r="G106" s="174">
        <f t="shared" si="9"/>
        <v>-188493.5939832</v>
      </c>
      <c r="H106" s="174">
        <f t="shared" si="9"/>
        <v>-192263.46586286399</v>
      </c>
      <c r="I106" s="174">
        <f t="shared" si="9"/>
        <v>-196108.73518012126</v>
      </c>
      <c r="J106" s="174">
        <f t="shared" si="9"/>
        <v>-200030.90988372371</v>
      </c>
      <c r="K106" s="174">
        <f t="shared" si="9"/>
        <v>-204031.5280813982</v>
      </c>
      <c r="L106" s="174">
        <f t="shared" si="9"/>
        <v>-208112.15864302611</v>
      </c>
      <c r="M106" s="174">
        <f t="shared" si="9"/>
        <v>-212274.40181588664</v>
      </c>
      <c r="N106" s="174">
        <f t="shared" si="9"/>
        <v>-216519.88985220439</v>
      </c>
      <c r="O106" s="174">
        <f t="shared" si="9"/>
        <v>-220850.28764924846</v>
      </c>
      <c r="P106" s="174">
        <f t="shared" si="9"/>
        <v>-225267.29340223339</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-724870.58823529421</v>
      </c>
      <c r="F107" s="143">
        <f t="shared" si="10"/>
        <v>-739368.00000000012</v>
      </c>
      <c r="G107" s="143">
        <f t="shared" si="10"/>
        <v>-754155.3600000001</v>
      </c>
      <c r="H107" s="143">
        <f t="shared" si="10"/>
        <v>-769238.46720000007</v>
      </c>
      <c r="I107" s="143">
        <f t="shared" si="10"/>
        <v>-784623.2365440001</v>
      </c>
      <c r="J107" s="143">
        <f t="shared" si="10"/>
        <v>-800315.70127488009</v>
      </c>
      <c r="K107" s="143">
        <f t="shared" si="10"/>
        <v>-816322.01530037774</v>
      </c>
      <c r="L107" s="143">
        <f t="shared" si="10"/>
        <v>-832648.45560638513</v>
      </c>
      <c r="M107" s="143">
        <f t="shared" si="10"/>
        <v>-849301.42471851292</v>
      </c>
      <c r="N107" s="143">
        <f t="shared" si="10"/>
        <v>-866287.45321288321</v>
      </c>
      <c r="O107" s="143">
        <f t="shared" si="10"/>
        <v>-883613.20227714092</v>
      </c>
      <c r="P107" s="143">
        <f t="shared" si="10"/>
        <v>-901285.4663226835</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64638</v>
      </c>
      <c r="F112" s="154">
        <f t="shared" si="15"/>
        <v>64638</v>
      </c>
      <c r="G112" s="154">
        <f t="shared" si="15"/>
        <v>64638</v>
      </c>
      <c r="H112" s="154">
        <f t="shared" si="15"/>
        <v>64638</v>
      </c>
      <c r="I112" s="154">
        <f t="shared" si="15"/>
        <v>64638</v>
      </c>
      <c r="J112" s="154">
        <f t="shared" si="15"/>
        <v>64638</v>
      </c>
      <c r="K112" s="154">
        <f t="shared" si="15"/>
        <v>64638</v>
      </c>
      <c r="L112" s="154">
        <f t="shared" si="15"/>
        <v>64638</v>
      </c>
      <c r="M112" s="154">
        <f t="shared" si="15"/>
        <v>64638</v>
      </c>
      <c r="N112" s="154">
        <f t="shared" si="15"/>
        <v>64638</v>
      </c>
      <c r="O112" s="154">
        <f t="shared" si="15"/>
        <v>64638</v>
      </c>
      <c r="P112" s="154">
        <f t="shared" si="15"/>
        <v>64638</v>
      </c>
      <c r="Q112" s="154">
        <f t="shared" si="15"/>
        <v>64638</v>
      </c>
      <c r="R112" s="154">
        <f t="shared" si="15"/>
        <v>64638</v>
      </c>
      <c r="S112" s="154">
        <f t="shared" si="15"/>
        <v>64638</v>
      </c>
      <c r="T112" s="154">
        <f t="shared" si="15"/>
        <v>64638</v>
      </c>
      <c r="U112" s="154">
        <f t="shared" si="15"/>
        <v>64638</v>
      </c>
      <c r="V112" s="154">
        <f t="shared" si="15"/>
        <v>64638</v>
      </c>
      <c r="W112" s="154">
        <f t="shared" si="15"/>
        <v>64638</v>
      </c>
      <c r="X112" s="154">
        <f t="shared" si="15"/>
        <v>64638</v>
      </c>
      <c r="Y112" s="154">
        <f t="shared" si="15"/>
        <v>64638</v>
      </c>
      <c r="Z112" s="154">
        <f t="shared" si="15"/>
        <v>64638</v>
      </c>
      <c r="AA112" s="154">
        <f t="shared" si="15"/>
        <v>64638</v>
      </c>
      <c r="AB112" s="154">
        <f t="shared" si="15"/>
        <v>64638</v>
      </c>
      <c r="AC112" s="154">
        <f t="shared" si="15"/>
        <v>64638</v>
      </c>
      <c r="AD112" s="154">
        <f t="shared" si="15"/>
        <v>64638</v>
      </c>
      <c r="AE112" s="154">
        <f t="shared" si="15"/>
        <v>64638</v>
      </c>
      <c r="AF112" s="154">
        <f t="shared" si="15"/>
        <v>64638</v>
      </c>
      <c r="AG112" s="154">
        <f t="shared" si="15"/>
        <v>64638</v>
      </c>
      <c r="AH112" s="154">
        <f t="shared" si="15"/>
        <v>64638</v>
      </c>
      <c r="AI112" s="154">
        <f t="shared" si="15"/>
        <v>64638</v>
      </c>
      <c r="AJ112" s="154">
        <f t="shared" si="15"/>
        <v>64638</v>
      </c>
      <c r="AK112" s="154">
        <f t="shared" si="15"/>
        <v>64638</v>
      </c>
      <c r="AL112" s="154">
        <f t="shared" si="15"/>
        <v>64638</v>
      </c>
      <c r="AM112" s="154">
        <f t="shared" si="15"/>
        <v>64638</v>
      </c>
      <c r="AN112" s="154">
        <f t="shared" si="15"/>
        <v>64638</v>
      </c>
      <c r="AO112" s="154">
        <f t="shared" si="15"/>
        <v>64638</v>
      </c>
      <c r="AP112" s="154">
        <f t="shared" si="15"/>
        <v>64638</v>
      </c>
      <c r="AQ112" s="154">
        <f t="shared" si="15"/>
        <v>64638</v>
      </c>
      <c r="AR112" s="155">
        <f t="shared" si="15"/>
        <v>64638</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-906044.74623529427</v>
      </c>
      <c r="F117" s="143">
        <f t="shared" ref="F117:AR117" si="19">SUM(F106:F107)</f>
        <v>-924165.64116000012</v>
      </c>
      <c r="G117" s="143">
        <f t="shared" si="19"/>
        <v>-942648.95398320013</v>
      </c>
      <c r="H117" s="143">
        <f t="shared" si="19"/>
        <v>-961501.933062864</v>
      </c>
      <c r="I117" s="143">
        <f t="shared" si="19"/>
        <v>-980731.97172412137</v>
      </c>
      <c r="J117" s="143">
        <f t="shared" si="19"/>
        <v>-1000346.6111586038</v>
      </c>
      <c r="K117" s="143">
        <f t="shared" si="19"/>
        <v>-1020353.543381776</v>
      </c>
      <c r="L117" s="143">
        <f t="shared" si="19"/>
        <v>-1040760.6142494113</v>
      </c>
      <c r="M117" s="143">
        <f t="shared" si="19"/>
        <v>-1061575.8265343995</v>
      </c>
      <c r="N117" s="143">
        <f t="shared" si="19"/>
        <v>-1082807.3430650877</v>
      </c>
      <c r="O117" s="143">
        <f t="shared" si="19"/>
        <v>-1104463.4899263894</v>
      </c>
      <c r="P117" s="143">
        <f t="shared" si="19"/>
        <v>-1126552.7597249169</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-906044.74623529427</v>
      </c>
      <c r="F118" s="151">
        <f t="shared" ref="F118:AR118" si="20">SUM(F116:F117)</f>
        <v>-924165.64116000012</v>
      </c>
      <c r="G118" s="151">
        <f t="shared" si="20"/>
        <v>-942648.95398320013</v>
      </c>
      <c r="H118" s="151">
        <f t="shared" si="20"/>
        <v>-961501.933062864</v>
      </c>
      <c r="I118" s="151">
        <f t="shared" si="20"/>
        <v>-980731.97172412137</v>
      </c>
      <c r="J118" s="151">
        <f t="shared" si="20"/>
        <v>-1000346.6111586038</v>
      </c>
      <c r="K118" s="151">
        <f t="shared" si="20"/>
        <v>-1020353.543381776</v>
      </c>
      <c r="L118" s="151">
        <f t="shared" si="20"/>
        <v>-1040760.6142494113</v>
      </c>
      <c r="M118" s="151">
        <f t="shared" si="20"/>
        <v>-1061575.8265343995</v>
      </c>
      <c r="N118" s="151">
        <f t="shared" si="20"/>
        <v>-1082807.3430650877</v>
      </c>
      <c r="O118" s="151">
        <f t="shared" si="20"/>
        <v>-1104463.4899263894</v>
      </c>
      <c r="P118" s="151">
        <f t="shared" si="20"/>
        <v>-1126552.7597249169</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-203917.5</v>
      </c>
      <c r="F120" s="160">
        <f t="shared" si="21"/>
        <v>-203917.5</v>
      </c>
      <c r="G120" s="160">
        <f t="shared" si="21"/>
        <v>-203917.5</v>
      </c>
      <c r="H120" s="160">
        <f t="shared" si="21"/>
        <v>-203917.5</v>
      </c>
      <c r="I120" s="160">
        <f t="shared" si="21"/>
        <v>-203917.5</v>
      </c>
      <c r="J120" s="160">
        <f t="shared" si="21"/>
        <v>-203917.5</v>
      </c>
      <c r="K120" s="160">
        <f t="shared" si="21"/>
        <v>-203917.5</v>
      </c>
      <c r="L120" s="160">
        <f t="shared" si="21"/>
        <v>-203917.5</v>
      </c>
      <c r="M120" s="160">
        <f t="shared" si="21"/>
        <v>-203917.5</v>
      </c>
      <c r="N120" s="160">
        <f t="shared" si="21"/>
        <v>-203917.5</v>
      </c>
      <c r="O120" s="160">
        <f t="shared" si="21"/>
        <v>-203917.5</v>
      </c>
      <c r="P120" s="160">
        <f t="shared" si="21"/>
        <v>-203917.5</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-117456.48</v>
      </c>
      <c r="F121" s="143">
        <f t="shared" si="22"/>
        <v>-110494.00878409068</v>
      </c>
      <c r="G121" s="143">
        <f t="shared" si="22"/>
        <v>-103113.78929522677</v>
      </c>
      <c r="H121" s="143">
        <f t="shared" si="22"/>
        <v>-95290.756637031067</v>
      </c>
      <c r="I121" s="143">
        <f t="shared" si="22"/>
        <v>-86998.342019343574</v>
      </c>
      <c r="J121" s="143">
        <f t="shared" si="22"/>
        <v>-78208.382524594868</v>
      </c>
      <c r="K121" s="143">
        <f t="shared" si="22"/>
        <v>-68891.025460161211</v>
      </c>
      <c r="L121" s="143">
        <f t="shared" si="22"/>
        <v>-59014.626971861573</v>
      </c>
      <c r="M121" s="143">
        <f t="shared" si="22"/>
        <v>-48545.644574263933</v>
      </c>
      <c r="N121" s="143">
        <f t="shared" si="22"/>
        <v>-37448.523232810425</v>
      </c>
      <c r="O121" s="143">
        <f t="shared" si="22"/>
        <v>-25685.574610869728</v>
      </c>
      <c r="P121" s="143">
        <f t="shared" si="22"/>
        <v>-13216.849071612578</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-116041.18693182223</v>
      </c>
      <c r="F122" s="151">
        <f t="shared" si="23"/>
        <v>-123003.65814773156</v>
      </c>
      <c r="G122" s="151">
        <f t="shared" si="23"/>
        <v>-130383.87763659543</v>
      </c>
      <c r="H122" s="151">
        <f t="shared" si="23"/>
        <v>-138206.91029479116</v>
      </c>
      <c r="I122" s="151">
        <f t="shared" si="23"/>
        <v>-146499.32491247865</v>
      </c>
      <c r="J122" s="151">
        <f t="shared" si="23"/>
        <v>-155289.28440722736</v>
      </c>
      <c r="K122" s="151">
        <f t="shared" si="23"/>
        <v>-164606.64147166099</v>
      </c>
      <c r="L122" s="151">
        <f t="shared" si="23"/>
        <v>-174483.03995996068</v>
      </c>
      <c r="M122" s="151">
        <f t="shared" si="23"/>
        <v>-184952.02235755831</v>
      </c>
      <c r="N122" s="151">
        <f t="shared" si="23"/>
        <v>-196049.14369901177</v>
      </c>
      <c r="O122" s="151">
        <f t="shared" si="23"/>
        <v>-207812.09232095251</v>
      </c>
      <c r="P122" s="151">
        <f t="shared" si="23"/>
        <v>-220280.81786020967</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-233497.66693182223</v>
      </c>
      <c r="F123" s="154">
        <f t="shared" si="24"/>
        <v>-233497.66693182226</v>
      </c>
      <c r="G123" s="154">
        <f t="shared" si="24"/>
        <v>-233497.6669318222</v>
      </c>
      <c r="H123" s="154">
        <f t="shared" si="24"/>
        <v>-233497.66693182223</v>
      </c>
      <c r="I123" s="154">
        <f t="shared" si="24"/>
        <v>-233497.66693182223</v>
      </c>
      <c r="J123" s="154">
        <f t="shared" si="24"/>
        <v>-233497.66693182223</v>
      </c>
      <c r="K123" s="154">
        <f t="shared" si="24"/>
        <v>-233497.6669318222</v>
      </c>
      <c r="L123" s="154">
        <f t="shared" si="24"/>
        <v>-233497.66693182226</v>
      </c>
      <c r="M123" s="154">
        <f t="shared" si="24"/>
        <v>-233497.66693182226</v>
      </c>
      <c r="N123" s="154">
        <f t="shared" si="24"/>
        <v>-233497.6669318222</v>
      </c>
      <c r="O123" s="154">
        <f t="shared" si="24"/>
        <v>-233497.66693182223</v>
      </c>
      <c r="P123" s="154">
        <f t="shared" si="24"/>
        <v>-233497.66693182226</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-1227418.7262352942</v>
      </c>
      <c r="F125" s="160">
        <f t="shared" ref="F125:AR125" si="25">F118+F120+F121</f>
        <v>-1238577.1499440908</v>
      </c>
      <c r="G125" s="160">
        <f t="shared" si="25"/>
        <v>-1249680.243278427</v>
      </c>
      <c r="H125" s="160">
        <f t="shared" si="25"/>
        <v>-1260710.189699895</v>
      </c>
      <c r="I125" s="160">
        <f t="shared" si="25"/>
        <v>-1271647.8137434649</v>
      </c>
      <c r="J125" s="160">
        <f t="shared" si="25"/>
        <v>-1282472.4936831987</v>
      </c>
      <c r="K125" s="160">
        <f t="shared" si="25"/>
        <v>-1293162.0688419372</v>
      </c>
      <c r="L125" s="160">
        <f t="shared" si="25"/>
        <v>-1303692.7412212729</v>
      </c>
      <c r="M125" s="160">
        <f t="shared" si="25"/>
        <v>-1314038.9711086634</v>
      </c>
      <c r="N125" s="160">
        <f t="shared" si="25"/>
        <v>-1324173.3662978981</v>
      </c>
      <c r="O125" s="160">
        <f t="shared" si="25"/>
        <v>-1334066.5645372591</v>
      </c>
      <c r="P125" s="160">
        <f t="shared" si="25"/>
        <v>-1343687.1087965295</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306854.68155882356</v>
      </c>
      <c r="F126" s="143">
        <f t="shared" si="26"/>
        <v>309644.28748602269</v>
      </c>
      <c r="G126" s="143">
        <f t="shared" si="26"/>
        <v>312420.06081960676</v>
      </c>
      <c r="H126" s="143">
        <f t="shared" si="26"/>
        <v>315177.54742497375</v>
      </c>
      <c r="I126" s="143">
        <f t="shared" si="26"/>
        <v>317911.95343586622</v>
      </c>
      <c r="J126" s="143">
        <f t="shared" si="26"/>
        <v>320618.12342079967</v>
      </c>
      <c r="K126" s="143">
        <f t="shared" si="26"/>
        <v>323290.51721048431</v>
      </c>
      <c r="L126" s="143">
        <f t="shared" si="26"/>
        <v>325923.18530531821</v>
      </c>
      <c r="M126" s="143">
        <f t="shared" si="26"/>
        <v>328509.74277716584</v>
      </c>
      <c r="N126" s="143">
        <f t="shared" si="26"/>
        <v>331043.34157447453</v>
      </c>
      <c r="O126" s="143">
        <f t="shared" si="26"/>
        <v>333516.64113431476</v>
      </c>
      <c r="P126" s="143">
        <f t="shared" si="26"/>
        <v>335921.77719913237</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-832687.7316082929</v>
      </c>
      <c r="F128" s="160">
        <f t="shared" ref="F128:AR128" si="27">F118+F123+F126</f>
        <v>-848019.02060579963</v>
      </c>
      <c r="G128" s="160">
        <f t="shared" si="27"/>
        <v>-863726.56009541545</v>
      </c>
      <c r="H128" s="160">
        <f t="shared" si="27"/>
        <v>-879822.05256971251</v>
      </c>
      <c r="I128" s="160">
        <f t="shared" si="27"/>
        <v>-896317.6852200774</v>
      </c>
      <c r="J128" s="160">
        <f t="shared" si="27"/>
        <v>-913226.15466962638</v>
      </c>
      <c r="K128" s="160">
        <f t="shared" si="27"/>
        <v>-930560.69310311391</v>
      </c>
      <c r="L128" s="160">
        <f t="shared" si="27"/>
        <v>-948335.09587591526</v>
      </c>
      <c r="M128" s="160">
        <f t="shared" si="27"/>
        <v>-966563.75068905589</v>
      </c>
      <c r="N128" s="160">
        <f t="shared" si="27"/>
        <v>-985261.66842243541</v>
      </c>
      <c r="O128" s="160">
        <f t="shared" si="27"/>
        <v>-1004444.5157238969</v>
      </c>
      <c r="P128" s="160">
        <f t="shared" si="27"/>
        <v>-1024128.6494576067</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64638</v>
      </c>
      <c r="F129" s="143">
        <f t="shared" ref="F129:AR129" si="28">IF(F89&gt;$C$81,0,F104)</f>
        <v>64638</v>
      </c>
      <c r="G129" s="143">
        <f t="shared" si="28"/>
        <v>64638</v>
      </c>
      <c r="H129" s="143">
        <f t="shared" si="28"/>
        <v>64638</v>
      </c>
      <c r="I129" s="143">
        <f t="shared" si="28"/>
        <v>64638</v>
      </c>
      <c r="J129" s="143">
        <f t="shared" si="28"/>
        <v>64638</v>
      </c>
      <c r="K129" s="143">
        <f t="shared" si="28"/>
        <v>64638</v>
      </c>
      <c r="L129" s="143">
        <f t="shared" si="28"/>
        <v>64638</v>
      </c>
      <c r="M129" s="143">
        <f t="shared" si="28"/>
        <v>64638</v>
      </c>
      <c r="N129" s="143">
        <f t="shared" si="28"/>
        <v>64638</v>
      </c>
      <c r="O129" s="143">
        <f t="shared" si="28"/>
        <v>64638</v>
      </c>
      <c r="P129" s="143">
        <f t="shared" si="28"/>
        <v>64638</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-4862156.5419218512</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262783.47813117149</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2447010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1957608</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489402</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125</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28.20135926357662</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2162.1621621621621</v>
      </c>
      <c r="D10" s="93" t="s">
        <v>69</v>
      </c>
      <c r="E10" s="63"/>
      <c r="F10" s="63"/>
    </row>
    <row r="11" spans="1:26" x14ac:dyDescent="0.2">
      <c r="A11" s="66"/>
      <c r="B11" s="112" t="s">
        <v>7</v>
      </c>
      <c r="C11" s="94">
        <v>925</v>
      </c>
      <c r="D11" s="95" t="s">
        <v>70</v>
      </c>
      <c r="E11" s="63"/>
      <c r="F11" s="63"/>
    </row>
    <row r="12" spans="1:26" x14ac:dyDescent="0.2">
      <c r="A12" s="66"/>
      <c r="B12" s="112" t="s">
        <v>8</v>
      </c>
      <c r="C12" s="94">
        <v>800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0.37</v>
      </c>
      <c r="D20" s="93"/>
      <c r="E20" s="67"/>
      <c r="F20" s="63"/>
    </row>
    <row r="21" spans="1:6" ht="12.75" customHeight="1" x14ac:dyDescent="0.2">
      <c r="A21" s="66"/>
      <c r="B21" s="112" t="s">
        <v>16</v>
      </c>
      <c r="C21" s="96">
        <f>IF(C12&gt;0,C20-(C23*C11*C16*C20)/(C12*C15),)</f>
        <v>0.37</v>
      </c>
      <c r="D21" s="95"/>
      <c r="E21" s="67"/>
      <c r="F21" s="63"/>
    </row>
    <row r="22" spans="1:6" ht="12.75" customHeight="1" x14ac:dyDescent="0.2">
      <c r="A22" s="66"/>
      <c r="B22" s="112" t="s">
        <v>17</v>
      </c>
      <c r="C22" s="96">
        <f>IF(C10&gt;0,C11/C10,0)</f>
        <v>0.42781250000000004</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v>
      </c>
      <c r="D34" s="95" t="s">
        <v>82</v>
      </c>
      <c r="E34" s="67"/>
      <c r="F34" s="63"/>
    </row>
    <row r="35" spans="1:6" x14ac:dyDescent="0.2">
      <c r="A35" s="66"/>
      <c r="B35" s="220" t="s">
        <v>25</v>
      </c>
      <c r="C35" s="94">
        <v>158</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341.62162162162161</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3.4</v>
      </c>
      <c r="D47" s="95" t="s">
        <v>90</v>
      </c>
    </row>
    <row r="48" spans="1:6" x14ac:dyDescent="0.2">
      <c r="A48" s="66"/>
      <c r="B48" s="112" t="s">
        <v>34</v>
      </c>
      <c r="C48" s="101">
        <v>32.1</v>
      </c>
      <c r="D48" s="95" t="s">
        <v>91</v>
      </c>
    </row>
    <row r="49" spans="1:7" x14ac:dyDescent="0.2">
      <c r="A49" s="66"/>
      <c r="B49" s="126" t="s">
        <v>35</v>
      </c>
      <c r="C49" s="198">
        <v>0.5</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10.062489334887584</v>
      </c>
      <c r="D84" s="93" t="s">
        <v>66</v>
      </c>
      <c r="F84" s="69"/>
    </row>
    <row r="85" spans="1:44" x14ac:dyDescent="0.2">
      <c r="A85" s="66"/>
      <c r="B85" s="112" t="s">
        <v>3</v>
      </c>
      <c r="C85" s="109">
        <f>(D139-D131)/D132</f>
        <v>27.95135926357662</v>
      </c>
      <c r="D85" s="95" t="s">
        <v>67</v>
      </c>
      <c r="F85" s="66"/>
    </row>
    <row r="86" spans="1:44" x14ac:dyDescent="0.2">
      <c r="A86" s="66"/>
      <c r="B86" s="113" t="s">
        <v>4</v>
      </c>
      <c r="C86" s="109">
        <f>C85*100/1000*31.65</f>
        <v>88.466052069219998</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6399999.9999999991</v>
      </c>
      <c r="F93" s="147">
        <f t="shared" si="1"/>
        <v>6399999.9999999991</v>
      </c>
      <c r="G93" s="147">
        <f t="shared" si="1"/>
        <v>6399999.9999999991</v>
      </c>
      <c r="H93" s="147">
        <f t="shared" si="1"/>
        <v>6399999.9999999991</v>
      </c>
      <c r="I93" s="147">
        <f t="shared" si="1"/>
        <v>6399999.9999999991</v>
      </c>
      <c r="J93" s="147">
        <f t="shared" si="1"/>
        <v>6399999.9999999991</v>
      </c>
      <c r="K93" s="147">
        <f t="shared" si="1"/>
        <v>6399999.9999999991</v>
      </c>
      <c r="L93" s="147">
        <f t="shared" si="1"/>
        <v>6399999.9999999991</v>
      </c>
      <c r="M93" s="147">
        <f t="shared" si="1"/>
        <v>6399999.9999999991</v>
      </c>
      <c r="N93" s="147">
        <f t="shared" si="1"/>
        <v>6399999.9999999991</v>
      </c>
      <c r="O93" s="147">
        <f t="shared" si="1"/>
        <v>6399999.9999999991</v>
      </c>
      <c r="P93" s="147">
        <f t="shared" si="1"/>
        <v>6399999.9999999991</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13320</v>
      </c>
      <c r="F95" s="151">
        <f t="shared" si="2"/>
        <v>13320</v>
      </c>
      <c r="G95" s="151">
        <f t="shared" si="2"/>
        <v>13320</v>
      </c>
      <c r="H95" s="151">
        <f t="shared" si="2"/>
        <v>13320</v>
      </c>
      <c r="I95" s="151">
        <f t="shared" si="2"/>
        <v>13320</v>
      </c>
      <c r="J95" s="151">
        <f t="shared" si="2"/>
        <v>13320</v>
      </c>
      <c r="K95" s="151">
        <f t="shared" si="2"/>
        <v>13320</v>
      </c>
      <c r="L95" s="151">
        <f t="shared" si="2"/>
        <v>13320</v>
      </c>
      <c r="M95" s="151">
        <f t="shared" si="2"/>
        <v>13320</v>
      </c>
      <c r="N95" s="151">
        <f t="shared" si="2"/>
        <v>13320</v>
      </c>
      <c r="O95" s="151">
        <f t="shared" si="2"/>
        <v>13320</v>
      </c>
      <c r="P95" s="151">
        <f t="shared" si="2"/>
        <v>13320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23039.999999999996</v>
      </c>
      <c r="F101" s="154">
        <f t="shared" ref="F101:AR101" si="5">(F93-F94)/1000*3.6</f>
        <v>23039.999999999996</v>
      </c>
      <c r="G101" s="154">
        <f t="shared" si="5"/>
        <v>23039.999999999996</v>
      </c>
      <c r="H101" s="154">
        <f t="shared" si="5"/>
        <v>23039.999999999996</v>
      </c>
      <c r="I101" s="154">
        <f t="shared" si="5"/>
        <v>23039.999999999996</v>
      </c>
      <c r="J101" s="154">
        <f t="shared" si="5"/>
        <v>23039.999999999996</v>
      </c>
      <c r="K101" s="154">
        <f t="shared" si="5"/>
        <v>23039.999999999996</v>
      </c>
      <c r="L101" s="154">
        <f t="shared" si="5"/>
        <v>23039.999999999996</v>
      </c>
      <c r="M101" s="154">
        <f t="shared" si="5"/>
        <v>23039.999999999996</v>
      </c>
      <c r="N101" s="154">
        <f t="shared" si="5"/>
        <v>23039.999999999996</v>
      </c>
      <c r="O101" s="154">
        <f t="shared" si="5"/>
        <v>23039.999999999996</v>
      </c>
      <c r="P101" s="154">
        <f t="shared" si="5"/>
        <v>23039.999999999996</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13320</v>
      </c>
      <c r="F102" s="154">
        <f t="shared" ref="F102:AR102" si="6">F95-F96</f>
        <v>13320</v>
      </c>
      <c r="G102" s="154">
        <f t="shared" si="6"/>
        <v>13320</v>
      </c>
      <c r="H102" s="154">
        <f t="shared" si="6"/>
        <v>13320</v>
      </c>
      <c r="I102" s="154">
        <f t="shared" si="6"/>
        <v>13320</v>
      </c>
      <c r="J102" s="154">
        <f t="shared" si="6"/>
        <v>13320</v>
      </c>
      <c r="K102" s="154">
        <f t="shared" si="6"/>
        <v>13320</v>
      </c>
      <c r="L102" s="154">
        <f t="shared" si="6"/>
        <v>13320</v>
      </c>
      <c r="M102" s="154">
        <f t="shared" si="6"/>
        <v>13320</v>
      </c>
      <c r="N102" s="154">
        <f t="shared" si="6"/>
        <v>13320</v>
      </c>
      <c r="O102" s="154">
        <f t="shared" si="6"/>
        <v>13320</v>
      </c>
      <c r="P102" s="154">
        <f t="shared" si="6"/>
        <v>13320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36360</v>
      </c>
      <c r="F104" s="156">
        <f t="shared" ref="F104:AR104" si="8">SUM(F101:F103)</f>
        <v>36360</v>
      </c>
      <c r="G104" s="156">
        <f t="shared" si="8"/>
        <v>36360</v>
      </c>
      <c r="H104" s="156">
        <f t="shared" si="8"/>
        <v>36360</v>
      </c>
      <c r="I104" s="156">
        <f t="shared" si="8"/>
        <v>36360</v>
      </c>
      <c r="J104" s="156">
        <f t="shared" si="8"/>
        <v>36360</v>
      </c>
      <c r="K104" s="156">
        <f t="shared" si="8"/>
        <v>36360</v>
      </c>
      <c r="L104" s="156">
        <f t="shared" si="8"/>
        <v>36360</v>
      </c>
      <c r="M104" s="156">
        <f t="shared" si="8"/>
        <v>36360</v>
      </c>
      <c r="N104" s="156">
        <f t="shared" si="8"/>
        <v>36360</v>
      </c>
      <c r="O104" s="156">
        <f t="shared" si="8"/>
        <v>36360</v>
      </c>
      <c r="P104" s="156">
        <f t="shared" si="8"/>
        <v>36360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-341621.6216216216</v>
      </c>
      <c r="F106" s="174">
        <f t="shared" si="9"/>
        <v>-348454.05405405402</v>
      </c>
      <c r="G106" s="174">
        <f t="shared" si="9"/>
        <v>-355423.13513513509</v>
      </c>
      <c r="H106" s="174">
        <f t="shared" si="9"/>
        <v>-362531.59783783776</v>
      </c>
      <c r="I106" s="174">
        <f t="shared" si="9"/>
        <v>-369782.22979459458</v>
      </c>
      <c r="J106" s="174">
        <f t="shared" si="9"/>
        <v>-377177.87439048645</v>
      </c>
      <c r="K106" s="174">
        <f t="shared" si="9"/>
        <v>-384721.43187829619</v>
      </c>
      <c r="L106" s="174">
        <f t="shared" si="9"/>
        <v>-392415.86051586206</v>
      </c>
      <c r="M106" s="174">
        <f t="shared" si="9"/>
        <v>-400264.1777261793</v>
      </c>
      <c r="N106" s="174">
        <f t="shared" si="9"/>
        <v>-408269.4612807029</v>
      </c>
      <c r="O106" s="174">
        <f t="shared" si="9"/>
        <v>-416434.85050631699</v>
      </c>
      <c r="P106" s="174">
        <f t="shared" si="9"/>
        <v>-424763.54751644324</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-597062.00317965029</v>
      </c>
      <c r="F107" s="143">
        <f t="shared" si="10"/>
        <v>-609003.24324324331</v>
      </c>
      <c r="G107" s="143">
        <f t="shared" si="10"/>
        <v>-621183.30810810812</v>
      </c>
      <c r="H107" s="143">
        <f t="shared" si="10"/>
        <v>-633606.97427027032</v>
      </c>
      <c r="I107" s="143">
        <f t="shared" si="10"/>
        <v>-646279.11375567573</v>
      </c>
      <c r="J107" s="143">
        <f t="shared" si="10"/>
        <v>-659204.69603078929</v>
      </c>
      <c r="K107" s="143">
        <f t="shared" si="10"/>
        <v>-672388.78995140502</v>
      </c>
      <c r="L107" s="143">
        <f t="shared" si="10"/>
        <v>-685836.56575043302</v>
      </c>
      <c r="M107" s="143">
        <f t="shared" si="10"/>
        <v>-699553.29706544173</v>
      </c>
      <c r="N107" s="143">
        <f t="shared" si="10"/>
        <v>-713544.36300675059</v>
      </c>
      <c r="O107" s="143">
        <f t="shared" si="10"/>
        <v>-727815.25026688562</v>
      </c>
      <c r="P107" s="143">
        <f t="shared" si="10"/>
        <v>-742371.5552722232</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36360</v>
      </c>
      <c r="F112" s="154">
        <f t="shared" si="15"/>
        <v>36360</v>
      </c>
      <c r="G112" s="154">
        <f t="shared" si="15"/>
        <v>36360</v>
      </c>
      <c r="H112" s="154">
        <f t="shared" si="15"/>
        <v>36360</v>
      </c>
      <c r="I112" s="154">
        <f t="shared" si="15"/>
        <v>36360</v>
      </c>
      <c r="J112" s="154">
        <f t="shared" si="15"/>
        <v>36360</v>
      </c>
      <c r="K112" s="154">
        <f t="shared" si="15"/>
        <v>36360</v>
      </c>
      <c r="L112" s="154">
        <f t="shared" si="15"/>
        <v>36360</v>
      </c>
      <c r="M112" s="154">
        <f t="shared" si="15"/>
        <v>36360</v>
      </c>
      <c r="N112" s="154">
        <f t="shared" si="15"/>
        <v>36360</v>
      </c>
      <c r="O112" s="154">
        <f t="shared" si="15"/>
        <v>36360</v>
      </c>
      <c r="P112" s="154">
        <f t="shared" si="15"/>
        <v>36360</v>
      </c>
      <c r="Q112" s="154">
        <f t="shared" si="15"/>
        <v>36360</v>
      </c>
      <c r="R112" s="154">
        <f t="shared" si="15"/>
        <v>36360</v>
      </c>
      <c r="S112" s="154">
        <f t="shared" si="15"/>
        <v>36360</v>
      </c>
      <c r="T112" s="154">
        <f t="shared" si="15"/>
        <v>36360</v>
      </c>
      <c r="U112" s="154">
        <f t="shared" si="15"/>
        <v>36360</v>
      </c>
      <c r="V112" s="154">
        <f t="shared" si="15"/>
        <v>36360</v>
      </c>
      <c r="W112" s="154">
        <f t="shared" si="15"/>
        <v>36360</v>
      </c>
      <c r="X112" s="154">
        <f t="shared" si="15"/>
        <v>36360</v>
      </c>
      <c r="Y112" s="154">
        <f t="shared" si="15"/>
        <v>36360</v>
      </c>
      <c r="Z112" s="154">
        <f t="shared" si="15"/>
        <v>36360</v>
      </c>
      <c r="AA112" s="154">
        <f t="shared" si="15"/>
        <v>36360</v>
      </c>
      <c r="AB112" s="154">
        <f t="shared" si="15"/>
        <v>36360</v>
      </c>
      <c r="AC112" s="154">
        <f t="shared" si="15"/>
        <v>36360</v>
      </c>
      <c r="AD112" s="154">
        <f t="shared" si="15"/>
        <v>36360</v>
      </c>
      <c r="AE112" s="154">
        <f t="shared" si="15"/>
        <v>36360</v>
      </c>
      <c r="AF112" s="154">
        <f t="shared" si="15"/>
        <v>36360</v>
      </c>
      <c r="AG112" s="154">
        <f t="shared" si="15"/>
        <v>36360</v>
      </c>
      <c r="AH112" s="154">
        <f t="shared" si="15"/>
        <v>36360</v>
      </c>
      <c r="AI112" s="154">
        <f t="shared" si="15"/>
        <v>36360</v>
      </c>
      <c r="AJ112" s="154">
        <f t="shared" si="15"/>
        <v>36360</v>
      </c>
      <c r="AK112" s="154">
        <f t="shared" si="15"/>
        <v>36360</v>
      </c>
      <c r="AL112" s="154">
        <f t="shared" si="15"/>
        <v>36360</v>
      </c>
      <c r="AM112" s="154">
        <f t="shared" si="15"/>
        <v>36360</v>
      </c>
      <c r="AN112" s="154">
        <f t="shared" si="15"/>
        <v>36360</v>
      </c>
      <c r="AO112" s="154">
        <f t="shared" si="15"/>
        <v>36360</v>
      </c>
      <c r="AP112" s="154">
        <f t="shared" si="15"/>
        <v>36360</v>
      </c>
      <c r="AQ112" s="154">
        <f t="shared" si="15"/>
        <v>36360</v>
      </c>
      <c r="AR112" s="155">
        <f t="shared" si="15"/>
        <v>36360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-938683.62480127183</v>
      </c>
      <c r="F117" s="143">
        <f t="shared" ref="F117:AR117" si="19">SUM(F106:F107)</f>
        <v>-957457.29729729728</v>
      </c>
      <c r="G117" s="143">
        <f t="shared" si="19"/>
        <v>-976606.44324324327</v>
      </c>
      <c r="H117" s="143">
        <f t="shared" si="19"/>
        <v>-996138.57210810808</v>
      </c>
      <c r="I117" s="143">
        <f t="shared" si="19"/>
        <v>-1016061.3435502703</v>
      </c>
      <c r="J117" s="143">
        <f t="shared" si="19"/>
        <v>-1036382.5704212757</v>
      </c>
      <c r="K117" s="143">
        <f t="shared" si="19"/>
        <v>-1057110.2218297012</v>
      </c>
      <c r="L117" s="143">
        <f t="shared" si="19"/>
        <v>-1078252.4262662951</v>
      </c>
      <c r="M117" s="143">
        <f t="shared" si="19"/>
        <v>-1099817.4747916211</v>
      </c>
      <c r="N117" s="143">
        <f t="shared" si="19"/>
        <v>-1121813.8242874534</v>
      </c>
      <c r="O117" s="143">
        <f t="shared" si="19"/>
        <v>-1144250.1007732027</v>
      </c>
      <c r="P117" s="143">
        <f t="shared" si="19"/>
        <v>-1167135.1027886665</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-938683.62480127183</v>
      </c>
      <c r="F118" s="151">
        <f t="shared" ref="F118:AR118" si="20">SUM(F116:F117)</f>
        <v>-957457.29729729728</v>
      </c>
      <c r="G118" s="151">
        <f t="shared" si="20"/>
        <v>-976606.44324324327</v>
      </c>
      <c r="H118" s="151">
        <f t="shared" si="20"/>
        <v>-996138.57210810808</v>
      </c>
      <c r="I118" s="151">
        <f t="shared" si="20"/>
        <v>-1016061.3435502703</v>
      </c>
      <c r="J118" s="151">
        <f t="shared" si="20"/>
        <v>-1036382.5704212757</v>
      </c>
      <c r="K118" s="151">
        <f t="shared" si="20"/>
        <v>-1057110.2218297012</v>
      </c>
      <c r="L118" s="151">
        <f t="shared" si="20"/>
        <v>-1078252.4262662951</v>
      </c>
      <c r="M118" s="151">
        <f t="shared" si="20"/>
        <v>-1099817.4747916211</v>
      </c>
      <c r="N118" s="151">
        <f t="shared" si="20"/>
        <v>-1121813.8242874534</v>
      </c>
      <c r="O118" s="151">
        <f t="shared" si="20"/>
        <v>-1144250.1007732027</v>
      </c>
      <c r="P118" s="151">
        <f t="shared" si="20"/>
        <v>-1167135.1027886665</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0</v>
      </c>
      <c r="F120" s="160">
        <f t="shared" si="21"/>
        <v>0</v>
      </c>
      <c r="G120" s="160">
        <f t="shared" si="21"/>
        <v>0</v>
      </c>
      <c r="H120" s="160">
        <f t="shared" si="21"/>
        <v>0</v>
      </c>
      <c r="I120" s="160">
        <f t="shared" si="21"/>
        <v>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0</v>
      </c>
      <c r="F121" s="143">
        <f t="shared" si="22"/>
        <v>0</v>
      </c>
      <c r="G121" s="143">
        <f t="shared" si="22"/>
        <v>0</v>
      </c>
      <c r="H121" s="143">
        <f t="shared" si="22"/>
        <v>0</v>
      </c>
      <c r="I121" s="143">
        <f t="shared" si="22"/>
        <v>0</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0</v>
      </c>
      <c r="F122" s="151">
        <f t="shared" si="23"/>
        <v>0</v>
      </c>
      <c r="G122" s="151">
        <f t="shared" si="23"/>
        <v>0</v>
      </c>
      <c r="H122" s="151">
        <f t="shared" si="23"/>
        <v>0</v>
      </c>
      <c r="I122" s="151">
        <f t="shared" si="23"/>
        <v>0</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0</v>
      </c>
      <c r="F123" s="154">
        <f t="shared" si="24"/>
        <v>0</v>
      </c>
      <c r="G123" s="154">
        <f t="shared" si="24"/>
        <v>0</v>
      </c>
      <c r="H123" s="154">
        <f t="shared" si="24"/>
        <v>0</v>
      </c>
      <c r="I123" s="154">
        <f t="shared" si="24"/>
        <v>0</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-938683.62480127183</v>
      </c>
      <c r="F125" s="160">
        <f t="shared" ref="F125:AR125" si="25">F118+F120+F121</f>
        <v>-957457.29729729728</v>
      </c>
      <c r="G125" s="160">
        <f t="shared" si="25"/>
        <v>-976606.44324324327</v>
      </c>
      <c r="H125" s="160">
        <f t="shared" si="25"/>
        <v>-996138.57210810808</v>
      </c>
      <c r="I125" s="160">
        <f t="shared" si="25"/>
        <v>-1016061.3435502703</v>
      </c>
      <c r="J125" s="160">
        <f t="shared" si="25"/>
        <v>-1036382.5704212757</v>
      </c>
      <c r="K125" s="160">
        <f t="shared" si="25"/>
        <v>-1057110.2218297012</v>
      </c>
      <c r="L125" s="160">
        <f t="shared" si="25"/>
        <v>-1078252.4262662951</v>
      </c>
      <c r="M125" s="160">
        <f t="shared" si="25"/>
        <v>-1099817.4747916211</v>
      </c>
      <c r="N125" s="160">
        <f t="shared" si="25"/>
        <v>-1121813.8242874534</v>
      </c>
      <c r="O125" s="160">
        <f t="shared" si="25"/>
        <v>-1144250.1007732027</v>
      </c>
      <c r="P125" s="160">
        <f t="shared" si="25"/>
        <v>-1167135.1027886665</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234670.90620031796</v>
      </c>
      <c r="F126" s="143">
        <f t="shared" si="26"/>
        <v>239364.32432432432</v>
      </c>
      <c r="G126" s="143">
        <f t="shared" si="26"/>
        <v>244151.61081081082</v>
      </c>
      <c r="H126" s="143">
        <f t="shared" si="26"/>
        <v>249034.64302702702</v>
      </c>
      <c r="I126" s="143">
        <f t="shared" si="26"/>
        <v>254015.33588756758</v>
      </c>
      <c r="J126" s="143">
        <f t="shared" si="26"/>
        <v>259095.64260531892</v>
      </c>
      <c r="K126" s="143">
        <f t="shared" si="26"/>
        <v>264277.5554574253</v>
      </c>
      <c r="L126" s="143">
        <f t="shared" si="26"/>
        <v>269563.10656657378</v>
      </c>
      <c r="M126" s="143">
        <f t="shared" si="26"/>
        <v>274954.36869790527</v>
      </c>
      <c r="N126" s="143">
        <f t="shared" si="26"/>
        <v>280453.45607186336</v>
      </c>
      <c r="O126" s="143">
        <f t="shared" si="26"/>
        <v>286062.52519330068</v>
      </c>
      <c r="P126" s="143">
        <f t="shared" si="26"/>
        <v>291783.77569716662</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-704012.71860095393</v>
      </c>
      <c r="F128" s="160">
        <f t="shared" ref="F128:AR128" si="27">F118+F123+F126</f>
        <v>-718092.97297297302</v>
      </c>
      <c r="G128" s="160">
        <f t="shared" si="27"/>
        <v>-732454.83243243245</v>
      </c>
      <c r="H128" s="160">
        <f t="shared" si="27"/>
        <v>-747103.92908108106</v>
      </c>
      <c r="I128" s="160">
        <f t="shared" si="27"/>
        <v>-762046.0076627027</v>
      </c>
      <c r="J128" s="160">
        <f t="shared" si="27"/>
        <v>-777286.92781595676</v>
      </c>
      <c r="K128" s="160">
        <f t="shared" si="27"/>
        <v>-792832.66637227591</v>
      </c>
      <c r="L128" s="160">
        <f t="shared" si="27"/>
        <v>-808689.31969972141</v>
      </c>
      <c r="M128" s="160">
        <f t="shared" si="27"/>
        <v>-824863.10609371588</v>
      </c>
      <c r="N128" s="160">
        <f t="shared" si="27"/>
        <v>-841360.36821559002</v>
      </c>
      <c r="O128" s="160">
        <f t="shared" si="27"/>
        <v>-858187.57557990204</v>
      </c>
      <c r="P128" s="160">
        <f t="shared" si="27"/>
        <v>-875351.32709149993</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36360</v>
      </c>
      <c r="F129" s="143">
        <f t="shared" ref="F129:AR129" si="28">IF(F89&gt;$C$81,0,F104)</f>
        <v>36360</v>
      </c>
      <c r="G129" s="143">
        <f t="shared" si="28"/>
        <v>36360</v>
      </c>
      <c r="H129" s="143">
        <f t="shared" si="28"/>
        <v>36360</v>
      </c>
      <c r="I129" s="143">
        <f t="shared" si="28"/>
        <v>36360</v>
      </c>
      <c r="J129" s="143">
        <f t="shared" si="28"/>
        <v>36360</v>
      </c>
      <c r="K129" s="143">
        <f t="shared" si="28"/>
        <v>36360</v>
      </c>
      <c r="L129" s="143">
        <f t="shared" si="28"/>
        <v>36360</v>
      </c>
      <c r="M129" s="143">
        <f t="shared" si="28"/>
        <v>36360</v>
      </c>
      <c r="N129" s="143">
        <f t="shared" si="28"/>
        <v>36360</v>
      </c>
      <c r="O129" s="143">
        <f t="shared" si="28"/>
        <v>36360</v>
      </c>
      <c r="P129" s="143">
        <f t="shared" si="28"/>
        <v>36360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-4131777.7554076151</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147820.28009606421</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126</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31.367032582644438</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2972.9729729729729</v>
      </c>
      <c r="D10" s="93" t="s">
        <v>69</v>
      </c>
      <c r="E10" s="63"/>
      <c r="F10" s="63"/>
    </row>
    <row r="11" spans="1:26" x14ac:dyDescent="0.2">
      <c r="A11" s="66"/>
      <c r="B11" s="112" t="s">
        <v>7</v>
      </c>
      <c r="C11" s="94">
        <v>1440</v>
      </c>
      <c r="D11" s="95" t="s">
        <v>70</v>
      </c>
      <c r="E11" s="63"/>
      <c r="F11" s="63"/>
    </row>
    <row r="12" spans="1:26" x14ac:dyDescent="0.2">
      <c r="A12" s="66"/>
      <c r="B12" s="112" t="s">
        <v>8</v>
      </c>
      <c r="C12" s="94">
        <v>1100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0.37</v>
      </c>
      <c r="D20" s="93"/>
      <c r="E20" s="67"/>
      <c r="F20" s="63"/>
    </row>
    <row r="21" spans="1:6" ht="12.75" customHeight="1" x14ac:dyDescent="0.2">
      <c r="A21" s="66"/>
      <c r="B21" s="112" t="s">
        <v>16</v>
      </c>
      <c r="C21" s="96">
        <f>IF(C12&gt;0,C20-(C23*C11*C16*C20)/(C12*C15),)</f>
        <v>0.37</v>
      </c>
      <c r="D21" s="95"/>
      <c r="E21" s="67"/>
      <c r="F21" s="63"/>
    </row>
    <row r="22" spans="1:6" ht="12.75" customHeight="1" x14ac:dyDescent="0.2">
      <c r="A22" s="66"/>
      <c r="B22" s="112" t="s">
        <v>17</v>
      </c>
      <c r="C22" s="96">
        <f>IF(C10&gt;0,C11/C10,0)</f>
        <v>0.48436363636363639</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1150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3.4189189189189189</v>
      </c>
      <c r="D34" s="95" t="s">
        <v>82</v>
      </c>
      <c r="E34" s="67"/>
      <c r="F34" s="63"/>
    </row>
    <row r="35" spans="1:6" x14ac:dyDescent="0.2">
      <c r="A35" s="66"/>
      <c r="B35" s="220" t="s">
        <v>25</v>
      </c>
      <c r="C35" s="94">
        <v>85</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252.70270270270268</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3.4</v>
      </c>
      <c r="D47" s="95" t="s">
        <v>90</v>
      </c>
    </row>
    <row r="48" spans="1:6" x14ac:dyDescent="0.2">
      <c r="A48" s="66"/>
      <c r="B48" s="112" t="s">
        <v>34</v>
      </c>
      <c r="C48" s="101">
        <v>32.1</v>
      </c>
      <c r="D48" s="95" t="s">
        <v>91</v>
      </c>
    </row>
    <row r="49" spans="1:7" x14ac:dyDescent="0.2">
      <c r="A49" s="66"/>
      <c r="B49" s="126" t="s">
        <v>35</v>
      </c>
      <c r="C49" s="198">
        <v>0.5</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0.28000000000000003</v>
      </c>
      <c r="D66" s="95"/>
    </row>
    <row r="67" spans="1:6" x14ac:dyDescent="0.2">
      <c r="A67" s="66"/>
      <c r="B67" s="126" t="s">
        <v>51</v>
      </c>
      <c r="C67" s="202">
        <f>IF(C65=0,C66,MIN(C66,C65/C31))</f>
        <v>0.28000000000000003</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11.202131729751999</v>
      </c>
      <c r="D84" s="93" t="s">
        <v>66</v>
      </c>
      <c r="F84" s="69"/>
    </row>
    <row r="85" spans="1:44" x14ac:dyDescent="0.2">
      <c r="A85" s="66"/>
      <c r="B85" s="112" t="s">
        <v>3</v>
      </c>
      <c r="C85" s="109">
        <f>(D139-D131)/D132</f>
        <v>31.117032582644438</v>
      </c>
      <c r="D85" s="95" t="s">
        <v>67</v>
      </c>
      <c r="F85" s="66"/>
    </row>
    <row r="86" spans="1:44" x14ac:dyDescent="0.2">
      <c r="A86" s="66"/>
      <c r="B86" s="113" t="s">
        <v>4</v>
      </c>
      <c r="C86" s="109">
        <f>C85*100/1000*31.65</f>
        <v>98.48540812406965</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-3418918.9189189188</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8800000</v>
      </c>
      <c r="F93" s="147">
        <f t="shared" si="1"/>
        <v>8800000</v>
      </c>
      <c r="G93" s="147">
        <f t="shared" si="1"/>
        <v>8800000</v>
      </c>
      <c r="H93" s="147">
        <f t="shared" si="1"/>
        <v>8800000</v>
      </c>
      <c r="I93" s="147">
        <f t="shared" si="1"/>
        <v>8800000</v>
      </c>
      <c r="J93" s="147">
        <f t="shared" si="1"/>
        <v>8800000</v>
      </c>
      <c r="K93" s="147">
        <f t="shared" si="1"/>
        <v>8800000</v>
      </c>
      <c r="L93" s="147">
        <f t="shared" si="1"/>
        <v>8800000</v>
      </c>
      <c r="M93" s="147">
        <f t="shared" si="1"/>
        <v>8800000</v>
      </c>
      <c r="N93" s="147">
        <f t="shared" si="1"/>
        <v>8800000</v>
      </c>
      <c r="O93" s="147">
        <f t="shared" si="1"/>
        <v>8800000</v>
      </c>
      <c r="P93" s="147">
        <f t="shared" si="1"/>
        <v>8800000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20736.000000000004</v>
      </c>
      <c r="F95" s="151">
        <f t="shared" si="2"/>
        <v>20736.000000000004</v>
      </c>
      <c r="G95" s="151">
        <f t="shared" si="2"/>
        <v>20736.000000000004</v>
      </c>
      <c r="H95" s="151">
        <f t="shared" si="2"/>
        <v>20736.000000000004</v>
      </c>
      <c r="I95" s="151">
        <f t="shared" si="2"/>
        <v>20736.000000000004</v>
      </c>
      <c r="J95" s="151">
        <f t="shared" si="2"/>
        <v>20736.000000000004</v>
      </c>
      <c r="K95" s="151">
        <f t="shared" si="2"/>
        <v>20736.000000000004</v>
      </c>
      <c r="L95" s="151">
        <f t="shared" si="2"/>
        <v>20736.000000000004</v>
      </c>
      <c r="M95" s="151">
        <f t="shared" si="2"/>
        <v>20736.000000000004</v>
      </c>
      <c r="N95" s="151">
        <f t="shared" si="2"/>
        <v>20736.000000000004</v>
      </c>
      <c r="O95" s="151">
        <f t="shared" si="2"/>
        <v>20736.000000000004</v>
      </c>
      <c r="P95" s="151">
        <f t="shared" si="2"/>
        <v>20736.000000000004</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31680</v>
      </c>
      <c r="F101" s="154">
        <f t="shared" ref="F101:AR101" si="5">(F93-F94)/1000*3.6</f>
        <v>31680</v>
      </c>
      <c r="G101" s="154">
        <f t="shared" si="5"/>
        <v>31680</v>
      </c>
      <c r="H101" s="154">
        <f t="shared" si="5"/>
        <v>31680</v>
      </c>
      <c r="I101" s="154">
        <f t="shared" si="5"/>
        <v>31680</v>
      </c>
      <c r="J101" s="154">
        <f t="shared" si="5"/>
        <v>31680</v>
      </c>
      <c r="K101" s="154">
        <f t="shared" si="5"/>
        <v>31680</v>
      </c>
      <c r="L101" s="154">
        <f t="shared" si="5"/>
        <v>31680</v>
      </c>
      <c r="M101" s="154">
        <f t="shared" si="5"/>
        <v>31680</v>
      </c>
      <c r="N101" s="154">
        <f t="shared" si="5"/>
        <v>31680</v>
      </c>
      <c r="O101" s="154">
        <f t="shared" si="5"/>
        <v>31680</v>
      </c>
      <c r="P101" s="154">
        <f t="shared" si="5"/>
        <v>31680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20736.000000000004</v>
      </c>
      <c r="F102" s="154">
        <f t="shared" ref="F102:AR102" si="6">F95-F96</f>
        <v>20736.000000000004</v>
      </c>
      <c r="G102" s="154">
        <f t="shared" si="6"/>
        <v>20736.000000000004</v>
      </c>
      <c r="H102" s="154">
        <f t="shared" si="6"/>
        <v>20736.000000000004</v>
      </c>
      <c r="I102" s="154">
        <f t="shared" si="6"/>
        <v>20736.000000000004</v>
      </c>
      <c r="J102" s="154">
        <f t="shared" si="6"/>
        <v>20736.000000000004</v>
      </c>
      <c r="K102" s="154">
        <f t="shared" si="6"/>
        <v>20736.000000000004</v>
      </c>
      <c r="L102" s="154">
        <f t="shared" si="6"/>
        <v>20736.000000000004</v>
      </c>
      <c r="M102" s="154">
        <f t="shared" si="6"/>
        <v>20736.000000000004</v>
      </c>
      <c r="N102" s="154">
        <f t="shared" si="6"/>
        <v>20736.000000000004</v>
      </c>
      <c r="O102" s="154">
        <f t="shared" si="6"/>
        <v>20736.000000000004</v>
      </c>
      <c r="P102" s="154">
        <f t="shared" si="6"/>
        <v>20736.000000000004</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52416</v>
      </c>
      <c r="F104" s="156">
        <f t="shared" ref="F104:AR104" si="8">SUM(F101:F103)</f>
        <v>52416</v>
      </c>
      <c r="G104" s="156">
        <f t="shared" si="8"/>
        <v>52416</v>
      </c>
      <c r="H104" s="156">
        <f t="shared" si="8"/>
        <v>52416</v>
      </c>
      <c r="I104" s="156">
        <f t="shared" si="8"/>
        <v>52416</v>
      </c>
      <c r="J104" s="156">
        <f t="shared" si="8"/>
        <v>52416</v>
      </c>
      <c r="K104" s="156">
        <f t="shared" si="8"/>
        <v>52416</v>
      </c>
      <c r="L104" s="156">
        <f t="shared" si="8"/>
        <v>52416</v>
      </c>
      <c r="M104" s="156">
        <f t="shared" si="8"/>
        <v>52416</v>
      </c>
      <c r="N104" s="156">
        <f t="shared" si="8"/>
        <v>52416</v>
      </c>
      <c r="O104" s="156">
        <f t="shared" si="8"/>
        <v>52416</v>
      </c>
      <c r="P104" s="156">
        <f t="shared" si="8"/>
        <v>52416</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-252702.70270270269</v>
      </c>
      <c r="F106" s="174">
        <f t="shared" si="9"/>
        <v>-257756.75675675675</v>
      </c>
      <c r="G106" s="174">
        <f t="shared" si="9"/>
        <v>-262911.89189189189</v>
      </c>
      <c r="H106" s="174">
        <f t="shared" si="9"/>
        <v>-268170.12972972973</v>
      </c>
      <c r="I106" s="174">
        <f t="shared" si="9"/>
        <v>-273533.5323243243</v>
      </c>
      <c r="J106" s="174">
        <f t="shared" si="9"/>
        <v>-279004.20297081082</v>
      </c>
      <c r="K106" s="174">
        <f t="shared" si="9"/>
        <v>-284584.28703022702</v>
      </c>
      <c r="L106" s="174">
        <f t="shared" si="9"/>
        <v>-290275.97277083149</v>
      </c>
      <c r="M106" s="174">
        <f t="shared" si="9"/>
        <v>-296081.49222624814</v>
      </c>
      <c r="N106" s="174">
        <f t="shared" si="9"/>
        <v>-302003.12207077316</v>
      </c>
      <c r="O106" s="174">
        <f t="shared" si="9"/>
        <v>-308043.1845121886</v>
      </c>
      <c r="P106" s="174">
        <f t="shared" si="9"/>
        <v>-314204.04820243234</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-820960.2543720192</v>
      </c>
      <c r="F107" s="143">
        <f t="shared" si="10"/>
        <v>-837379.45945945964</v>
      </c>
      <c r="G107" s="143">
        <f t="shared" si="10"/>
        <v>-854127.04864864878</v>
      </c>
      <c r="H107" s="143">
        <f t="shared" si="10"/>
        <v>-871209.58962162165</v>
      </c>
      <c r="I107" s="143">
        <f t="shared" si="10"/>
        <v>-888633.78141405422</v>
      </c>
      <c r="J107" s="143">
        <f t="shared" si="10"/>
        <v>-906406.4570423353</v>
      </c>
      <c r="K107" s="143">
        <f t="shared" si="10"/>
        <v>-924534.58618318208</v>
      </c>
      <c r="L107" s="143">
        <f t="shared" si="10"/>
        <v>-943025.27790684544</v>
      </c>
      <c r="M107" s="143">
        <f t="shared" si="10"/>
        <v>-961885.78346498252</v>
      </c>
      <c r="N107" s="143">
        <f t="shared" si="10"/>
        <v>-981123.49913428212</v>
      </c>
      <c r="O107" s="143">
        <f t="shared" si="10"/>
        <v>-1000745.9691169678</v>
      </c>
      <c r="P107" s="143">
        <f t="shared" si="10"/>
        <v>-1020760.888499307</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52416</v>
      </c>
      <c r="F112" s="154">
        <f t="shared" si="15"/>
        <v>52416</v>
      </c>
      <c r="G112" s="154">
        <f t="shared" si="15"/>
        <v>52416</v>
      </c>
      <c r="H112" s="154">
        <f t="shared" si="15"/>
        <v>52416</v>
      </c>
      <c r="I112" s="154">
        <f t="shared" si="15"/>
        <v>52416</v>
      </c>
      <c r="J112" s="154">
        <f t="shared" si="15"/>
        <v>52416</v>
      </c>
      <c r="K112" s="154">
        <f t="shared" si="15"/>
        <v>52416</v>
      </c>
      <c r="L112" s="154">
        <f t="shared" si="15"/>
        <v>52416</v>
      </c>
      <c r="M112" s="154">
        <f t="shared" si="15"/>
        <v>52416</v>
      </c>
      <c r="N112" s="154">
        <f t="shared" si="15"/>
        <v>52416</v>
      </c>
      <c r="O112" s="154">
        <f t="shared" si="15"/>
        <v>52416</v>
      </c>
      <c r="P112" s="154">
        <f t="shared" si="15"/>
        <v>52416</v>
      </c>
      <c r="Q112" s="154">
        <f t="shared" si="15"/>
        <v>52416</v>
      </c>
      <c r="R112" s="154">
        <f t="shared" si="15"/>
        <v>52416</v>
      </c>
      <c r="S112" s="154">
        <f t="shared" si="15"/>
        <v>52416</v>
      </c>
      <c r="T112" s="154">
        <f t="shared" si="15"/>
        <v>52416</v>
      </c>
      <c r="U112" s="154">
        <f t="shared" si="15"/>
        <v>52416</v>
      </c>
      <c r="V112" s="154">
        <f t="shared" si="15"/>
        <v>52416</v>
      </c>
      <c r="W112" s="154">
        <f t="shared" si="15"/>
        <v>52416</v>
      </c>
      <c r="X112" s="154">
        <f t="shared" si="15"/>
        <v>52416</v>
      </c>
      <c r="Y112" s="154">
        <f t="shared" si="15"/>
        <v>52416</v>
      </c>
      <c r="Z112" s="154">
        <f t="shared" si="15"/>
        <v>52416</v>
      </c>
      <c r="AA112" s="154">
        <f t="shared" si="15"/>
        <v>52416</v>
      </c>
      <c r="AB112" s="154">
        <f t="shared" si="15"/>
        <v>52416</v>
      </c>
      <c r="AC112" s="154">
        <f t="shared" si="15"/>
        <v>52416</v>
      </c>
      <c r="AD112" s="154">
        <f t="shared" si="15"/>
        <v>52416</v>
      </c>
      <c r="AE112" s="154">
        <f t="shared" si="15"/>
        <v>52416</v>
      </c>
      <c r="AF112" s="154">
        <f t="shared" si="15"/>
        <v>52416</v>
      </c>
      <c r="AG112" s="154">
        <f t="shared" si="15"/>
        <v>52416</v>
      </c>
      <c r="AH112" s="154">
        <f t="shared" si="15"/>
        <v>52416</v>
      </c>
      <c r="AI112" s="154">
        <f t="shared" si="15"/>
        <v>52416</v>
      </c>
      <c r="AJ112" s="154">
        <f t="shared" si="15"/>
        <v>52416</v>
      </c>
      <c r="AK112" s="154">
        <f t="shared" si="15"/>
        <v>52416</v>
      </c>
      <c r="AL112" s="154">
        <f t="shared" si="15"/>
        <v>52416</v>
      </c>
      <c r="AM112" s="154">
        <f t="shared" si="15"/>
        <v>52416</v>
      </c>
      <c r="AN112" s="154">
        <f t="shared" si="15"/>
        <v>52416</v>
      </c>
      <c r="AO112" s="154">
        <f t="shared" si="15"/>
        <v>52416</v>
      </c>
      <c r="AP112" s="154">
        <f t="shared" si="15"/>
        <v>52416</v>
      </c>
      <c r="AQ112" s="154">
        <f t="shared" si="15"/>
        <v>52416</v>
      </c>
      <c r="AR112" s="155">
        <f t="shared" si="15"/>
        <v>52416</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-1073662.9570747218</v>
      </c>
      <c r="F117" s="143">
        <f t="shared" ref="F117:AR117" si="19">SUM(F106:F107)</f>
        <v>-1095136.2162162163</v>
      </c>
      <c r="G117" s="143">
        <f t="shared" si="19"/>
        <v>-1117038.9405405407</v>
      </c>
      <c r="H117" s="143">
        <f t="shared" si="19"/>
        <v>-1139379.7193513513</v>
      </c>
      <c r="I117" s="143">
        <f t="shared" si="19"/>
        <v>-1162167.3137383785</v>
      </c>
      <c r="J117" s="143">
        <f t="shared" si="19"/>
        <v>-1185410.6600131462</v>
      </c>
      <c r="K117" s="143">
        <f t="shared" si="19"/>
        <v>-1209118.873213409</v>
      </c>
      <c r="L117" s="143">
        <f t="shared" si="19"/>
        <v>-1233301.2506776769</v>
      </c>
      <c r="M117" s="143">
        <f t="shared" si="19"/>
        <v>-1257967.2756912308</v>
      </c>
      <c r="N117" s="143">
        <f t="shared" si="19"/>
        <v>-1283126.6212050552</v>
      </c>
      <c r="O117" s="143">
        <f t="shared" si="19"/>
        <v>-1308789.1536291563</v>
      </c>
      <c r="P117" s="143">
        <f t="shared" si="19"/>
        <v>-1334964.9367017392</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-1073662.9570747218</v>
      </c>
      <c r="F118" s="151">
        <f t="shared" ref="F118:AR118" si="20">SUM(F116:F117)</f>
        <v>-1095136.2162162163</v>
      </c>
      <c r="G118" s="151">
        <f t="shared" si="20"/>
        <v>-1117038.9405405407</v>
      </c>
      <c r="H118" s="151">
        <f t="shared" si="20"/>
        <v>-1139379.7193513513</v>
      </c>
      <c r="I118" s="151">
        <f t="shared" si="20"/>
        <v>-1162167.3137383785</v>
      </c>
      <c r="J118" s="151">
        <f t="shared" si="20"/>
        <v>-1185410.6600131462</v>
      </c>
      <c r="K118" s="151">
        <f t="shared" si="20"/>
        <v>-1209118.873213409</v>
      </c>
      <c r="L118" s="151">
        <f t="shared" si="20"/>
        <v>-1233301.2506776769</v>
      </c>
      <c r="M118" s="151">
        <f t="shared" si="20"/>
        <v>-1257967.2756912308</v>
      </c>
      <c r="N118" s="151">
        <f t="shared" si="20"/>
        <v>-1283126.6212050552</v>
      </c>
      <c r="O118" s="151">
        <f t="shared" si="20"/>
        <v>-1308789.1536291563</v>
      </c>
      <c r="P118" s="151">
        <f t="shared" si="20"/>
        <v>-1334964.9367017392</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-284909.90990990988</v>
      </c>
      <c r="F120" s="160">
        <f t="shared" si="21"/>
        <v>-284909.90990990988</v>
      </c>
      <c r="G120" s="160">
        <f t="shared" si="21"/>
        <v>-284909.90990990988</v>
      </c>
      <c r="H120" s="160">
        <f t="shared" si="21"/>
        <v>-284909.90990990988</v>
      </c>
      <c r="I120" s="160">
        <f t="shared" si="21"/>
        <v>-284909.90990990988</v>
      </c>
      <c r="J120" s="160">
        <f t="shared" si="21"/>
        <v>-284909.90990990988</v>
      </c>
      <c r="K120" s="160">
        <f t="shared" si="21"/>
        <v>-284909.90990990988</v>
      </c>
      <c r="L120" s="160">
        <f t="shared" si="21"/>
        <v>-284909.90990990988</v>
      </c>
      <c r="M120" s="160">
        <f t="shared" si="21"/>
        <v>-284909.90990990988</v>
      </c>
      <c r="N120" s="160">
        <f t="shared" si="21"/>
        <v>-284909.90990990988</v>
      </c>
      <c r="O120" s="160">
        <f t="shared" si="21"/>
        <v>-284909.90990990988</v>
      </c>
      <c r="P120" s="160">
        <f t="shared" si="21"/>
        <v>-284909.90990990988</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-164108.10810810811</v>
      </c>
      <c r="F121" s="143">
        <f t="shared" si="22"/>
        <v>-154380.26696217869</v>
      </c>
      <c r="G121" s="143">
        <f t="shared" si="22"/>
        <v>-144068.75534749342</v>
      </c>
      <c r="H121" s="143">
        <f t="shared" si="22"/>
        <v>-133138.55303592712</v>
      </c>
      <c r="I121" s="143">
        <f t="shared" si="22"/>
        <v>-121552.53858566679</v>
      </c>
      <c r="J121" s="143">
        <f t="shared" si="22"/>
        <v>-109271.36326839087</v>
      </c>
      <c r="K121" s="143">
        <f t="shared" si="22"/>
        <v>-96253.317432078373</v>
      </c>
      <c r="L121" s="143">
        <f t="shared" si="22"/>
        <v>-82454.188845587167</v>
      </c>
      <c r="M121" s="143">
        <f t="shared" si="22"/>
        <v>-67827.112543906449</v>
      </c>
      <c r="N121" s="143">
        <f t="shared" si="22"/>
        <v>-52322.411664124891</v>
      </c>
      <c r="O121" s="143">
        <f t="shared" si="22"/>
        <v>-35887.428731556451</v>
      </c>
      <c r="P121" s="143">
        <f t="shared" si="22"/>
        <v>-18466.346823033902</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-162130.6857654909</v>
      </c>
      <c r="F122" s="151">
        <f t="shared" si="23"/>
        <v>-171858.52691142034</v>
      </c>
      <c r="G122" s="151">
        <f t="shared" si="23"/>
        <v>-182170.03852610552</v>
      </c>
      <c r="H122" s="151">
        <f t="shared" si="23"/>
        <v>-193100.24083767188</v>
      </c>
      <c r="I122" s="151">
        <f t="shared" si="23"/>
        <v>-204686.25528793217</v>
      </c>
      <c r="J122" s="151">
        <f t="shared" si="23"/>
        <v>-216967.43060520812</v>
      </c>
      <c r="K122" s="151">
        <f t="shared" si="23"/>
        <v>-229985.47644152059</v>
      </c>
      <c r="L122" s="151">
        <f t="shared" si="23"/>
        <v>-243784.60502801184</v>
      </c>
      <c r="M122" s="151">
        <f t="shared" si="23"/>
        <v>-258411.68132969257</v>
      </c>
      <c r="N122" s="151">
        <f t="shared" si="23"/>
        <v>-273916.3822094741</v>
      </c>
      <c r="O122" s="151">
        <f t="shared" si="23"/>
        <v>-290351.36514204252</v>
      </c>
      <c r="P122" s="151">
        <f t="shared" si="23"/>
        <v>-307772.4470505651</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-326238.79387359903</v>
      </c>
      <c r="F123" s="154">
        <f t="shared" si="24"/>
        <v>-326238.79387359903</v>
      </c>
      <c r="G123" s="154">
        <f t="shared" si="24"/>
        <v>-326238.79387359892</v>
      </c>
      <c r="H123" s="154">
        <f t="shared" si="24"/>
        <v>-326238.79387359903</v>
      </c>
      <c r="I123" s="154">
        <f t="shared" si="24"/>
        <v>-326238.79387359897</v>
      </c>
      <c r="J123" s="154">
        <f t="shared" si="24"/>
        <v>-326238.79387359897</v>
      </c>
      <c r="K123" s="154">
        <f t="shared" si="24"/>
        <v>-326238.79387359897</v>
      </c>
      <c r="L123" s="154">
        <f t="shared" si="24"/>
        <v>-326238.79387359903</v>
      </c>
      <c r="M123" s="154">
        <f t="shared" si="24"/>
        <v>-326238.79387359903</v>
      </c>
      <c r="N123" s="154">
        <f t="shared" si="24"/>
        <v>-326238.79387359897</v>
      </c>
      <c r="O123" s="154">
        <f t="shared" si="24"/>
        <v>-326238.79387359897</v>
      </c>
      <c r="P123" s="154">
        <f t="shared" si="24"/>
        <v>-326238.79387359897</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-1522680.9750927398</v>
      </c>
      <c r="F125" s="160">
        <f t="shared" ref="F125:AR125" si="25">F118+F120+F121</f>
        <v>-1534426.3930883049</v>
      </c>
      <c r="G125" s="160">
        <f t="shared" si="25"/>
        <v>-1546017.6057979439</v>
      </c>
      <c r="H125" s="160">
        <f t="shared" si="25"/>
        <v>-1557428.1822971883</v>
      </c>
      <c r="I125" s="160">
        <f t="shared" si="25"/>
        <v>-1568629.7622339551</v>
      </c>
      <c r="J125" s="160">
        <f t="shared" si="25"/>
        <v>-1579591.9331914468</v>
      </c>
      <c r="K125" s="160">
        <f t="shared" si="25"/>
        <v>-1590282.1005553971</v>
      </c>
      <c r="L125" s="160">
        <f t="shared" si="25"/>
        <v>-1600665.3494331739</v>
      </c>
      <c r="M125" s="160">
        <f t="shared" si="25"/>
        <v>-1610704.2981450472</v>
      </c>
      <c r="N125" s="160">
        <f t="shared" si="25"/>
        <v>-1620358.9427790898</v>
      </c>
      <c r="O125" s="160">
        <f t="shared" si="25"/>
        <v>-1629586.4922706226</v>
      </c>
      <c r="P125" s="160">
        <f t="shared" si="25"/>
        <v>-1638341.1934346829</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380670.24377318495</v>
      </c>
      <c r="F126" s="143">
        <f t="shared" si="26"/>
        <v>383606.59827207623</v>
      </c>
      <c r="G126" s="143">
        <f t="shared" si="26"/>
        <v>386504.40144948597</v>
      </c>
      <c r="H126" s="143">
        <f t="shared" si="26"/>
        <v>389357.04557429708</v>
      </c>
      <c r="I126" s="143">
        <f t="shared" si="26"/>
        <v>392157.44055848877</v>
      </c>
      <c r="J126" s="143">
        <f t="shared" si="26"/>
        <v>394897.98329786171</v>
      </c>
      <c r="K126" s="143">
        <f t="shared" si="26"/>
        <v>397570.52513884928</v>
      </c>
      <c r="L126" s="143">
        <f t="shared" si="26"/>
        <v>400166.33735829347</v>
      </c>
      <c r="M126" s="143">
        <f t="shared" si="26"/>
        <v>402676.07453626179</v>
      </c>
      <c r="N126" s="143">
        <f t="shared" si="26"/>
        <v>405089.73569477245</v>
      </c>
      <c r="O126" s="143">
        <f t="shared" si="26"/>
        <v>407396.62306765566</v>
      </c>
      <c r="P126" s="143">
        <f t="shared" si="26"/>
        <v>409585.29835867073</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-1019231.5071751359</v>
      </c>
      <c r="F128" s="160">
        <f t="shared" ref="F128:AR128" si="27">F118+F123+F126</f>
        <v>-1037768.4118177391</v>
      </c>
      <c r="G128" s="160">
        <f t="shared" si="27"/>
        <v>-1056773.3329646538</v>
      </c>
      <c r="H128" s="160">
        <f t="shared" si="27"/>
        <v>-1076261.4676506533</v>
      </c>
      <c r="I128" s="160">
        <f t="shared" si="27"/>
        <v>-1096248.6670534888</v>
      </c>
      <c r="J128" s="160">
        <f t="shared" si="27"/>
        <v>-1116751.4705888836</v>
      </c>
      <c r="K128" s="160">
        <f t="shared" si="27"/>
        <v>-1137787.1419481589</v>
      </c>
      <c r="L128" s="160">
        <f t="shared" si="27"/>
        <v>-1159373.7071929825</v>
      </c>
      <c r="M128" s="160">
        <f t="shared" si="27"/>
        <v>-1181529.995028568</v>
      </c>
      <c r="N128" s="160">
        <f t="shared" si="27"/>
        <v>-1204275.6793838819</v>
      </c>
      <c r="O128" s="160">
        <f t="shared" si="27"/>
        <v>-1227631.3244350997</v>
      </c>
      <c r="P128" s="160">
        <f t="shared" si="27"/>
        <v>-1251618.4322166676</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52416</v>
      </c>
      <c r="F129" s="143">
        <f t="shared" ref="F129:AR129" si="28">IF(F89&gt;$C$81,0,F104)</f>
        <v>52416</v>
      </c>
      <c r="G129" s="143">
        <f t="shared" si="28"/>
        <v>52416</v>
      </c>
      <c r="H129" s="143">
        <f t="shared" si="28"/>
        <v>52416</v>
      </c>
      <c r="I129" s="143">
        <f t="shared" si="28"/>
        <v>52416</v>
      </c>
      <c r="J129" s="143">
        <f t="shared" si="28"/>
        <v>52416</v>
      </c>
      <c r="K129" s="143">
        <f t="shared" si="28"/>
        <v>52416</v>
      </c>
      <c r="L129" s="143">
        <f t="shared" si="28"/>
        <v>52416</v>
      </c>
      <c r="M129" s="143">
        <f t="shared" si="28"/>
        <v>52416</v>
      </c>
      <c r="N129" s="143">
        <f t="shared" si="28"/>
        <v>52416</v>
      </c>
      <c r="O129" s="143">
        <f t="shared" si="28"/>
        <v>52416</v>
      </c>
      <c r="P129" s="143">
        <f t="shared" si="28"/>
        <v>52416</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-5947111.9146457119</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213095.37407907867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3418918.9189189188</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957297.29729729739</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2735135.1351351351</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683783.78378378379</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101</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f>IF(AND(C12&gt;0,C11=0),C84+C76,"-")</f>
        <v>54.409994304329452</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1000</v>
      </c>
      <c r="D10" s="93" t="s">
        <v>69</v>
      </c>
      <c r="E10" s="63"/>
      <c r="F10" s="63"/>
    </row>
    <row r="11" spans="1:26" x14ac:dyDescent="0.2">
      <c r="A11" s="66"/>
      <c r="B11" s="112" t="s">
        <v>7</v>
      </c>
      <c r="C11" s="94"/>
      <c r="D11" s="95" t="s">
        <v>70</v>
      </c>
      <c r="E11" s="63"/>
      <c r="F11" s="63"/>
    </row>
    <row r="12" spans="1:26" x14ac:dyDescent="0.2">
      <c r="A12" s="66"/>
      <c r="B12" s="112" t="s">
        <v>8</v>
      </c>
      <c r="C12" s="94">
        <v>1000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36000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36</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130</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130</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0.34</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54.069994304329448</v>
      </c>
      <c r="D84" s="93" t="s">
        <v>66</v>
      </c>
      <c r="F84" s="69"/>
    </row>
    <row r="85" spans="1:44" x14ac:dyDescent="0.2">
      <c r="A85" s="66"/>
      <c r="B85" s="112" t="s">
        <v>3</v>
      </c>
      <c r="C85" s="109">
        <f>(D139-D131)/D132</f>
        <v>150.19442862313736</v>
      </c>
      <c r="D85" s="95" t="s">
        <v>67</v>
      </c>
      <c r="F85" s="66"/>
    </row>
    <row r="86" spans="1:44" x14ac:dyDescent="0.2">
      <c r="A86" s="66"/>
      <c r="B86" s="113" t="s">
        <v>4</v>
      </c>
      <c r="C86" s="109">
        <f>C85*100/1000*31.65</f>
        <v>475.36536659222969</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-36000000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8000000</v>
      </c>
      <c r="F93" s="147">
        <f t="shared" si="1"/>
        <v>8000000</v>
      </c>
      <c r="G93" s="147">
        <f t="shared" si="1"/>
        <v>8000000</v>
      </c>
      <c r="H93" s="147">
        <f t="shared" si="1"/>
        <v>8000000</v>
      </c>
      <c r="I93" s="147">
        <f t="shared" si="1"/>
        <v>8000000</v>
      </c>
      <c r="J93" s="147">
        <f t="shared" si="1"/>
        <v>8000000</v>
      </c>
      <c r="K93" s="147">
        <f t="shared" si="1"/>
        <v>8000000</v>
      </c>
      <c r="L93" s="147">
        <f t="shared" si="1"/>
        <v>8000000</v>
      </c>
      <c r="M93" s="147">
        <f t="shared" si="1"/>
        <v>8000000</v>
      </c>
      <c r="N93" s="147">
        <f t="shared" si="1"/>
        <v>8000000</v>
      </c>
      <c r="O93" s="147">
        <f t="shared" si="1"/>
        <v>8000000</v>
      </c>
      <c r="P93" s="147">
        <f t="shared" si="1"/>
        <v>8000000</v>
      </c>
      <c r="Q93" s="147">
        <f t="shared" si="1"/>
        <v>8000000</v>
      </c>
      <c r="R93" s="147">
        <f t="shared" si="1"/>
        <v>8000000</v>
      </c>
      <c r="S93" s="147">
        <f t="shared" si="1"/>
        <v>8000000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28800</v>
      </c>
      <c r="F101" s="154">
        <f t="shared" ref="F101:AR101" si="5">(F93-F94)/1000*3.6</f>
        <v>28800</v>
      </c>
      <c r="G101" s="154">
        <f t="shared" si="5"/>
        <v>28800</v>
      </c>
      <c r="H101" s="154">
        <f t="shared" si="5"/>
        <v>28800</v>
      </c>
      <c r="I101" s="154">
        <f t="shared" si="5"/>
        <v>28800</v>
      </c>
      <c r="J101" s="154">
        <f t="shared" si="5"/>
        <v>28800</v>
      </c>
      <c r="K101" s="154">
        <f t="shared" si="5"/>
        <v>28800</v>
      </c>
      <c r="L101" s="154">
        <f t="shared" si="5"/>
        <v>28800</v>
      </c>
      <c r="M101" s="154">
        <f t="shared" si="5"/>
        <v>28800</v>
      </c>
      <c r="N101" s="154">
        <f t="shared" si="5"/>
        <v>28800</v>
      </c>
      <c r="O101" s="154">
        <f t="shared" si="5"/>
        <v>28800</v>
      </c>
      <c r="P101" s="154">
        <f t="shared" si="5"/>
        <v>28800</v>
      </c>
      <c r="Q101" s="154">
        <f t="shared" si="5"/>
        <v>28800</v>
      </c>
      <c r="R101" s="154">
        <f t="shared" si="5"/>
        <v>28800</v>
      </c>
      <c r="S101" s="154">
        <f t="shared" si="5"/>
        <v>28800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28800</v>
      </c>
      <c r="F104" s="156">
        <f t="shared" ref="F104:AR104" si="8">SUM(F101:F103)</f>
        <v>28800</v>
      </c>
      <c r="G104" s="156">
        <f t="shared" si="8"/>
        <v>28800</v>
      </c>
      <c r="H104" s="156">
        <f t="shared" si="8"/>
        <v>28800</v>
      </c>
      <c r="I104" s="156">
        <f t="shared" si="8"/>
        <v>28800</v>
      </c>
      <c r="J104" s="156">
        <f t="shared" si="8"/>
        <v>28800</v>
      </c>
      <c r="K104" s="156">
        <f t="shared" si="8"/>
        <v>28800</v>
      </c>
      <c r="L104" s="156">
        <f t="shared" si="8"/>
        <v>28800</v>
      </c>
      <c r="M104" s="156">
        <f t="shared" si="8"/>
        <v>28800</v>
      </c>
      <c r="N104" s="156">
        <f t="shared" si="8"/>
        <v>28800</v>
      </c>
      <c r="O104" s="156">
        <f t="shared" si="8"/>
        <v>28800</v>
      </c>
      <c r="P104" s="156">
        <f t="shared" si="8"/>
        <v>28800</v>
      </c>
      <c r="Q104" s="156">
        <f t="shared" si="8"/>
        <v>28800</v>
      </c>
      <c r="R104" s="156">
        <f t="shared" si="8"/>
        <v>28800</v>
      </c>
      <c r="S104" s="156">
        <f t="shared" si="8"/>
        <v>28800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-130000</v>
      </c>
      <c r="F106" s="174">
        <f t="shared" si="9"/>
        <v>-132600</v>
      </c>
      <c r="G106" s="174">
        <f t="shared" si="9"/>
        <v>-135252</v>
      </c>
      <c r="H106" s="174">
        <f t="shared" si="9"/>
        <v>-137957.03999999998</v>
      </c>
      <c r="I106" s="174">
        <f t="shared" si="9"/>
        <v>-140716.1808</v>
      </c>
      <c r="J106" s="174">
        <f t="shared" si="9"/>
        <v>-143530.50441600001</v>
      </c>
      <c r="K106" s="174">
        <f t="shared" si="9"/>
        <v>-146401.11450432002</v>
      </c>
      <c r="L106" s="174">
        <f t="shared" si="9"/>
        <v>-149329.13679440637</v>
      </c>
      <c r="M106" s="174">
        <f t="shared" si="9"/>
        <v>-152315.7195302945</v>
      </c>
      <c r="N106" s="174">
        <f t="shared" si="9"/>
        <v>-155362.0339209004</v>
      </c>
      <c r="O106" s="174">
        <f t="shared" si="9"/>
        <v>-158469.27459931842</v>
      </c>
      <c r="P106" s="174">
        <f t="shared" si="9"/>
        <v>-161638.66009130477</v>
      </c>
      <c r="Q106" s="174">
        <f t="shared" si="9"/>
        <v>-164871.43329313089</v>
      </c>
      <c r="R106" s="174">
        <f t="shared" si="9"/>
        <v>-168168.86195899348</v>
      </c>
      <c r="S106" s="174">
        <f t="shared" si="9"/>
        <v>-171532.23919817337</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28800</v>
      </c>
      <c r="F112" s="154">
        <f t="shared" si="15"/>
        <v>28800</v>
      </c>
      <c r="G112" s="154">
        <f t="shared" si="15"/>
        <v>28800</v>
      </c>
      <c r="H112" s="154">
        <f t="shared" si="15"/>
        <v>28800</v>
      </c>
      <c r="I112" s="154">
        <f t="shared" si="15"/>
        <v>28800</v>
      </c>
      <c r="J112" s="154">
        <f t="shared" si="15"/>
        <v>28800</v>
      </c>
      <c r="K112" s="154">
        <f t="shared" si="15"/>
        <v>28800</v>
      </c>
      <c r="L112" s="154">
        <f t="shared" si="15"/>
        <v>28800</v>
      </c>
      <c r="M112" s="154">
        <f t="shared" si="15"/>
        <v>28800</v>
      </c>
      <c r="N112" s="154">
        <f t="shared" si="15"/>
        <v>28800</v>
      </c>
      <c r="O112" s="154">
        <f t="shared" si="15"/>
        <v>28800</v>
      </c>
      <c r="P112" s="154">
        <f t="shared" si="15"/>
        <v>28800</v>
      </c>
      <c r="Q112" s="154">
        <f t="shared" si="15"/>
        <v>28800</v>
      </c>
      <c r="R112" s="154">
        <f t="shared" si="15"/>
        <v>28800</v>
      </c>
      <c r="S112" s="154">
        <f t="shared" si="15"/>
        <v>28800</v>
      </c>
      <c r="T112" s="154">
        <f t="shared" si="15"/>
        <v>28800</v>
      </c>
      <c r="U112" s="154">
        <f t="shared" si="15"/>
        <v>28800</v>
      </c>
      <c r="V112" s="154">
        <f t="shared" si="15"/>
        <v>28800</v>
      </c>
      <c r="W112" s="154">
        <f t="shared" si="15"/>
        <v>28800</v>
      </c>
      <c r="X112" s="154">
        <f t="shared" si="15"/>
        <v>28800</v>
      </c>
      <c r="Y112" s="154">
        <f t="shared" si="15"/>
        <v>28800</v>
      </c>
      <c r="Z112" s="154">
        <f t="shared" si="15"/>
        <v>28800</v>
      </c>
      <c r="AA112" s="154">
        <f t="shared" si="15"/>
        <v>28800</v>
      </c>
      <c r="AB112" s="154">
        <f t="shared" si="15"/>
        <v>28800</v>
      </c>
      <c r="AC112" s="154">
        <f t="shared" si="15"/>
        <v>28800</v>
      </c>
      <c r="AD112" s="154">
        <f t="shared" si="15"/>
        <v>28800</v>
      </c>
      <c r="AE112" s="154">
        <f t="shared" si="15"/>
        <v>28800</v>
      </c>
      <c r="AF112" s="154">
        <f t="shared" si="15"/>
        <v>28800</v>
      </c>
      <c r="AG112" s="154">
        <f t="shared" si="15"/>
        <v>28800</v>
      </c>
      <c r="AH112" s="154">
        <f t="shared" si="15"/>
        <v>28800</v>
      </c>
      <c r="AI112" s="154">
        <f t="shared" si="15"/>
        <v>28800</v>
      </c>
      <c r="AJ112" s="154">
        <f t="shared" si="15"/>
        <v>28800</v>
      </c>
      <c r="AK112" s="154">
        <f t="shared" si="15"/>
        <v>28800</v>
      </c>
      <c r="AL112" s="154">
        <f t="shared" si="15"/>
        <v>28800</v>
      </c>
      <c r="AM112" s="154">
        <f t="shared" si="15"/>
        <v>28800</v>
      </c>
      <c r="AN112" s="154">
        <f t="shared" si="15"/>
        <v>28800</v>
      </c>
      <c r="AO112" s="154">
        <f t="shared" si="15"/>
        <v>28800</v>
      </c>
      <c r="AP112" s="154">
        <f t="shared" si="15"/>
        <v>28800</v>
      </c>
      <c r="AQ112" s="154">
        <f t="shared" si="15"/>
        <v>28800</v>
      </c>
      <c r="AR112" s="155">
        <f t="shared" si="15"/>
        <v>28800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-130000</v>
      </c>
      <c r="F117" s="143">
        <f t="shared" ref="F117:AR117" si="19">SUM(F106:F107)</f>
        <v>-132600</v>
      </c>
      <c r="G117" s="143">
        <f t="shared" si="19"/>
        <v>-135252</v>
      </c>
      <c r="H117" s="143">
        <f t="shared" si="19"/>
        <v>-137957.03999999998</v>
      </c>
      <c r="I117" s="143">
        <f t="shared" si="19"/>
        <v>-140716.1808</v>
      </c>
      <c r="J117" s="143">
        <f t="shared" si="19"/>
        <v>-143530.50441600001</v>
      </c>
      <c r="K117" s="143">
        <f t="shared" si="19"/>
        <v>-146401.11450432002</v>
      </c>
      <c r="L117" s="143">
        <f t="shared" si="19"/>
        <v>-149329.13679440637</v>
      </c>
      <c r="M117" s="143">
        <f t="shared" si="19"/>
        <v>-152315.7195302945</v>
      </c>
      <c r="N117" s="143">
        <f t="shared" si="19"/>
        <v>-155362.0339209004</v>
      </c>
      <c r="O117" s="143">
        <f t="shared" si="19"/>
        <v>-158469.27459931842</v>
      </c>
      <c r="P117" s="143">
        <f t="shared" si="19"/>
        <v>-161638.66009130477</v>
      </c>
      <c r="Q117" s="143">
        <f t="shared" si="19"/>
        <v>-164871.43329313089</v>
      </c>
      <c r="R117" s="143">
        <f t="shared" si="19"/>
        <v>-168168.86195899348</v>
      </c>
      <c r="S117" s="143">
        <f t="shared" si="19"/>
        <v>-171532.23919817337</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-130000</v>
      </c>
      <c r="F118" s="151">
        <f t="shared" ref="F118:AR118" si="20">SUM(F116:F117)</f>
        <v>-132600</v>
      </c>
      <c r="G118" s="151">
        <f t="shared" si="20"/>
        <v>-135252</v>
      </c>
      <c r="H118" s="151">
        <f t="shared" si="20"/>
        <v>-137957.03999999998</v>
      </c>
      <c r="I118" s="151">
        <f t="shared" si="20"/>
        <v>-140716.1808</v>
      </c>
      <c r="J118" s="151">
        <f t="shared" si="20"/>
        <v>-143530.50441600001</v>
      </c>
      <c r="K118" s="151">
        <f t="shared" si="20"/>
        <v>-146401.11450432002</v>
      </c>
      <c r="L118" s="151">
        <f t="shared" si="20"/>
        <v>-149329.13679440637</v>
      </c>
      <c r="M118" s="151">
        <f t="shared" si="20"/>
        <v>-152315.7195302945</v>
      </c>
      <c r="N118" s="151">
        <f t="shared" si="20"/>
        <v>-155362.0339209004</v>
      </c>
      <c r="O118" s="151">
        <f t="shared" si="20"/>
        <v>-158469.27459931842</v>
      </c>
      <c r="P118" s="151">
        <f t="shared" si="20"/>
        <v>-161638.66009130477</v>
      </c>
      <c r="Q118" s="151">
        <f t="shared" si="20"/>
        <v>-164871.43329313089</v>
      </c>
      <c r="R118" s="151">
        <f t="shared" si="20"/>
        <v>-168168.86195899348</v>
      </c>
      <c r="S118" s="151">
        <f t="shared" si="20"/>
        <v>-171532.23919817337</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-2400000</v>
      </c>
      <c r="F120" s="160">
        <f t="shared" si="21"/>
        <v>-2400000</v>
      </c>
      <c r="G120" s="160">
        <f t="shared" si="21"/>
        <v>-2400000</v>
      </c>
      <c r="H120" s="160">
        <f t="shared" si="21"/>
        <v>-2400000</v>
      </c>
      <c r="I120" s="160">
        <f t="shared" si="21"/>
        <v>-2400000</v>
      </c>
      <c r="J120" s="160">
        <f t="shared" si="21"/>
        <v>-2400000</v>
      </c>
      <c r="K120" s="160">
        <f t="shared" si="21"/>
        <v>-2400000</v>
      </c>
      <c r="L120" s="160">
        <f t="shared" si="21"/>
        <v>-2400000</v>
      </c>
      <c r="M120" s="160">
        <f t="shared" si="21"/>
        <v>-2400000</v>
      </c>
      <c r="N120" s="160">
        <f t="shared" si="21"/>
        <v>-2400000</v>
      </c>
      <c r="O120" s="160">
        <f t="shared" si="21"/>
        <v>-2400000</v>
      </c>
      <c r="P120" s="160">
        <f t="shared" si="21"/>
        <v>-2400000</v>
      </c>
      <c r="Q120" s="160">
        <f t="shared" si="21"/>
        <v>-2400000</v>
      </c>
      <c r="R120" s="160">
        <f t="shared" si="21"/>
        <v>-2400000</v>
      </c>
      <c r="S120" s="160">
        <f t="shared" si="21"/>
        <v>-2400000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-1440000</v>
      </c>
      <c r="F121" s="143">
        <f t="shared" si="22"/>
        <v>-1373267.1058426881</v>
      </c>
      <c r="G121" s="143">
        <f t="shared" si="22"/>
        <v>-1303197.5669775105</v>
      </c>
      <c r="H121" s="143">
        <f t="shared" si="22"/>
        <v>-1229624.5511690739</v>
      </c>
      <c r="I121" s="143">
        <f t="shared" si="22"/>
        <v>-1152372.8845702161</v>
      </c>
      <c r="J121" s="143">
        <f t="shared" si="22"/>
        <v>-1071258.6346414152</v>
      </c>
      <c r="K121" s="143">
        <f t="shared" si="22"/>
        <v>-986088.67221617373</v>
      </c>
      <c r="L121" s="143">
        <f t="shared" si="22"/>
        <v>-896660.21166967065</v>
      </c>
      <c r="M121" s="143">
        <f t="shared" si="22"/>
        <v>-802760.32809584215</v>
      </c>
      <c r="N121" s="143">
        <f t="shared" si="22"/>
        <v>-704165.45034332247</v>
      </c>
      <c r="O121" s="143">
        <f t="shared" si="22"/>
        <v>-600640.82870317658</v>
      </c>
      <c r="P121" s="143">
        <f t="shared" si="22"/>
        <v>-491939.97598102345</v>
      </c>
      <c r="Q121" s="143">
        <f t="shared" si="22"/>
        <v>-377804.08062276279</v>
      </c>
      <c r="R121" s="143">
        <f t="shared" si="22"/>
        <v>-257961.39049658901</v>
      </c>
      <c r="S121" s="143">
        <f t="shared" si="22"/>
        <v>-132126.56586410661</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-1334657.8831462376</v>
      </c>
      <c r="F122" s="151">
        <f t="shared" si="23"/>
        <v>-1401390.7773035495</v>
      </c>
      <c r="G122" s="151">
        <f t="shared" si="23"/>
        <v>-1471460.3161687274</v>
      </c>
      <c r="H122" s="151">
        <f t="shared" si="23"/>
        <v>-1545033.3319771634</v>
      </c>
      <c r="I122" s="151">
        <f t="shared" si="23"/>
        <v>-1622284.9985760218</v>
      </c>
      <c r="J122" s="151">
        <f t="shared" si="23"/>
        <v>-1703399.2485048228</v>
      </c>
      <c r="K122" s="151">
        <f t="shared" si="23"/>
        <v>-1788569.2109300636</v>
      </c>
      <c r="L122" s="151">
        <f t="shared" si="23"/>
        <v>-1877997.6714765669</v>
      </c>
      <c r="M122" s="151">
        <f t="shared" si="23"/>
        <v>-1971897.5550503954</v>
      </c>
      <c r="N122" s="151">
        <f t="shared" si="23"/>
        <v>-2070492.4328029153</v>
      </c>
      <c r="O122" s="151">
        <f t="shared" si="23"/>
        <v>-2174017.0544430609</v>
      </c>
      <c r="P122" s="151">
        <f t="shared" si="23"/>
        <v>-2282717.907165214</v>
      </c>
      <c r="Q122" s="151">
        <f t="shared" si="23"/>
        <v>-2396853.8025234747</v>
      </c>
      <c r="R122" s="151">
        <f t="shared" si="23"/>
        <v>-2516696.4926496483</v>
      </c>
      <c r="S122" s="151">
        <f t="shared" si="23"/>
        <v>-2642531.3172821309</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-2774657.8831462376</v>
      </c>
      <c r="F123" s="154">
        <f t="shared" si="24"/>
        <v>-2774657.8831462376</v>
      </c>
      <c r="G123" s="154">
        <f t="shared" si="24"/>
        <v>-2774657.8831462376</v>
      </c>
      <c r="H123" s="154">
        <f t="shared" si="24"/>
        <v>-2774657.8831462376</v>
      </c>
      <c r="I123" s="154">
        <f t="shared" si="24"/>
        <v>-2774657.8831462376</v>
      </c>
      <c r="J123" s="154">
        <f t="shared" si="24"/>
        <v>-2774657.883146238</v>
      </c>
      <c r="K123" s="154">
        <f t="shared" si="24"/>
        <v>-2774657.8831462376</v>
      </c>
      <c r="L123" s="154">
        <f t="shared" si="24"/>
        <v>-2774657.8831462376</v>
      </c>
      <c r="M123" s="154">
        <f t="shared" si="24"/>
        <v>-2774657.8831462376</v>
      </c>
      <c r="N123" s="154">
        <f t="shared" si="24"/>
        <v>-2774657.8831462376</v>
      </c>
      <c r="O123" s="154">
        <f t="shared" si="24"/>
        <v>-2774657.8831462376</v>
      </c>
      <c r="P123" s="154">
        <f t="shared" si="24"/>
        <v>-2774657.8831462376</v>
      </c>
      <c r="Q123" s="154">
        <f t="shared" si="24"/>
        <v>-2774657.8831462376</v>
      </c>
      <c r="R123" s="154">
        <f t="shared" si="24"/>
        <v>-2774657.8831462376</v>
      </c>
      <c r="S123" s="154">
        <f t="shared" si="24"/>
        <v>-2774657.8831462376</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-3970000</v>
      </c>
      <c r="F125" s="160">
        <f t="shared" ref="F125:AR125" si="25">F118+F120+F121</f>
        <v>-3905867.1058426881</v>
      </c>
      <c r="G125" s="160">
        <f t="shared" si="25"/>
        <v>-3838449.5669775102</v>
      </c>
      <c r="H125" s="160">
        <f t="shared" si="25"/>
        <v>-3767581.5911690742</v>
      </c>
      <c r="I125" s="160">
        <f t="shared" si="25"/>
        <v>-3693089.065370216</v>
      </c>
      <c r="J125" s="160">
        <f t="shared" si="25"/>
        <v>-3614789.1390574155</v>
      </c>
      <c r="K125" s="160">
        <f t="shared" si="25"/>
        <v>-3532489.7867204938</v>
      </c>
      <c r="L125" s="160">
        <f t="shared" si="25"/>
        <v>-3445989.3484640773</v>
      </c>
      <c r="M125" s="160">
        <f t="shared" si="25"/>
        <v>-3355076.0476261368</v>
      </c>
      <c r="N125" s="160">
        <f t="shared" si="25"/>
        <v>-3259527.4842642229</v>
      </c>
      <c r="O125" s="160">
        <f t="shared" si="25"/>
        <v>-3159110.1033024951</v>
      </c>
      <c r="P125" s="160">
        <f t="shared" si="25"/>
        <v>-3053578.6360723283</v>
      </c>
      <c r="Q125" s="160">
        <f t="shared" si="25"/>
        <v>-2942675.5139158936</v>
      </c>
      <c r="R125" s="160">
        <f t="shared" si="25"/>
        <v>-2826130.2524555828</v>
      </c>
      <c r="S125" s="160">
        <f t="shared" si="25"/>
        <v>-2703658.80506228</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992500</v>
      </c>
      <c r="F126" s="143">
        <f t="shared" si="26"/>
        <v>976466.77646067203</v>
      </c>
      <c r="G126" s="143">
        <f t="shared" si="26"/>
        <v>959612.39174437756</v>
      </c>
      <c r="H126" s="143">
        <f t="shared" si="26"/>
        <v>941895.39779226854</v>
      </c>
      <c r="I126" s="143">
        <f t="shared" si="26"/>
        <v>923272.26634255401</v>
      </c>
      <c r="J126" s="143">
        <f t="shared" si="26"/>
        <v>903697.28476435388</v>
      </c>
      <c r="K126" s="143">
        <f t="shared" si="26"/>
        <v>883122.44668012345</v>
      </c>
      <c r="L126" s="143">
        <f t="shared" si="26"/>
        <v>861497.33711601933</v>
      </c>
      <c r="M126" s="143">
        <f t="shared" si="26"/>
        <v>838769.0119065342</v>
      </c>
      <c r="N126" s="143">
        <f t="shared" si="26"/>
        <v>814881.87106605573</v>
      </c>
      <c r="O126" s="143">
        <f t="shared" si="26"/>
        <v>789777.52582562377</v>
      </c>
      <c r="P126" s="143">
        <f t="shared" si="26"/>
        <v>763394.65901808208</v>
      </c>
      <c r="Q126" s="143">
        <f t="shared" si="26"/>
        <v>735668.87847897341</v>
      </c>
      <c r="R126" s="143">
        <f t="shared" si="26"/>
        <v>706532.56311389571</v>
      </c>
      <c r="S126" s="143">
        <f t="shared" si="26"/>
        <v>675914.70126557001</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-1912157.8831462376</v>
      </c>
      <c r="F128" s="160">
        <f t="shared" ref="F128:AR128" si="27">F118+F123+F126</f>
        <v>-1930791.1066855656</v>
      </c>
      <c r="G128" s="160">
        <f t="shared" si="27"/>
        <v>-1950297.49140186</v>
      </c>
      <c r="H128" s="160">
        <f t="shared" si="27"/>
        <v>-1970719.5253539691</v>
      </c>
      <c r="I128" s="160">
        <f t="shared" si="27"/>
        <v>-1992101.7976036838</v>
      </c>
      <c r="J128" s="160">
        <f t="shared" si="27"/>
        <v>-2014491.1027978843</v>
      </c>
      <c r="K128" s="160">
        <f t="shared" si="27"/>
        <v>-2037936.5509704342</v>
      </c>
      <c r="L128" s="160">
        <f t="shared" si="27"/>
        <v>-2062489.6828246247</v>
      </c>
      <c r="M128" s="160">
        <f t="shared" si="27"/>
        <v>-2088204.590769998</v>
      </c>
      <c r="N128" s="160">
        <f t="shared" si="27"/>
        <v>-2115138.0460010823</v>
      </c>
      <c r="O128" s="160">
        <f t="shared" si="27"/>
        <v>-2143349.6319199321</v>
      </c>
      <c r="P128" s="160">
        <f t="shared" si="27"/>
        <v>-2172901.8842194602</v>
      </c>
      <c r="Q128" s="160">
        <f t="shared" si="27"/>
        <v>-2203860.4379603947</v>
      </c>
      <c r="R128" s="160">
        <f t="shared" si="27"/>
        <v>-2236294.1819913355</v>
      </c>
      <c r="S128" s="160">
        <f t="shared" si="27"/>
        <v>-2270275.4210788412</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28800</v>
      </c>
      <c r="F129" s="143">
        <f t="shared" ref="F129:AR129" si="28">IF(F89&gt;$C$81,0,F104)</f>
        <v>28800</v>
      </c>
      <c r="G129" s="143">
        <f t="shared" si="28"/>
        <v>28800</v>
      </c>
      <c r="H129" s="143">
        <f t="shared" si="28"/>
        <v>28800</v>
      </c>
      <c r="I129" s="143">
        <f t="shared" si="28"/>
        <v>28800</v>
      </c>
      <c r="J129" s="143">
        <f t="shared" si="28"/>
        <v>28800</v>
      </c>
      <c r="K129" s="143">
        <f t="shared" si="28"/>
        <v>28800</v>
      </c>
      <c r="L129" s="143">
        <f t="shared" si="28"/>
        <v>28800</v>
      </c>
      <c r="M129" s="143">
        <f t="shared" si="28"/>
        <v>28800</v>
      </c>
      <c r="N129" s="143">
        <f t="shared" si="28"/>
        <v>28800</v>
      </c>
      <c r="O129" s="143">
        <f t="shared" si="28"/>
        <v>28800</v>
      </c>
      <c r="P129" s="143">
        <f t="shared" si="28"/>
        <v>28800</v>
      </c>
      <c r="Q129" s="143">
        <f t="shared" si="28"/>
        <v>28800</v>
      </c>
      <c r="R129" s="143">
        <f t="shared" si="28"/>
        <v>28800</v>
      </c>
      <c r="S129" s="143">
        <f t="shared" si="28"/>
        <v>28800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-11770036.075697368</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126303.1941304316</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36000000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36000000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28800000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7200000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127</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27.386608270863732</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123</v>
      </c>
      <c r="D10" s="93" t="s">
        <v>69</v>
      </c>
      <c r="E10" s="63"/>
      <c r="F10" s="63"/>
    </row>
    <row r="11" spans="1:26" x14ac:dyDescent="0.2">
      <c r="A11" s="66"/>
      <c r="B11" s="112" t="s">
        <v>7</v>
      </c>
      <c r="C11" s="94">
        <v>94</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0.76422764227642281</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3340</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0.31396000000000002</v>
      </c>
      <c r="D34" s="95" t="s">
        <v>82</v>
      </c>
      <c r="E34" s="67"/>
      <c r="F34" s="63"/>
    </row>
    <row r="35" spans="1:6" x14ac:dyDescent="0.2">
      <c r="A35" s="66"/>
      <c r="B35" s="220" t="s">
        <v>25</v>
      </c>
      <c r="C35" s="94"/>
      <c r="D35" s="95" t="s">
        <v>77</v>
      </c>
      <c r="E35" s="63"/>
      <c r="F35" s="63"/>
    </row>
    <row r="36" spans="1:6" x14ac:dyDescent="0.2">
      <c r="A36" s="66"/>
      <c r="B36" s="220"/>
      <c r="C36" s="94">
        <v>187</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17.577999999999999</v>
      </c>
      <c r="D40" s="95" t="s">
        <v>83</v>
      </c>
      <c r="E40" s="63"/>
      <c r="F40" s="63"/>
    </row>
    <row r="41" spans="1:6" x14ac:dyDescent="0.2">
      <c r="A41" s="66"/>
      <c r="B41" s="112" t="s">
        <v>27</v>
      </c>
      <c r="C41" s="94"/>
      <c r="D41" s="95" t="s">
        <v>84</v>
      </c>
    </row>
    <row r="42" spans="1:6" x14ac:dyDescent="0.2">
      <c r="A42" s="66"/>
      <c r="B42" s="112" t="s">
        <v>28</v>
      </c>
      <c r="C42" s="101">
        <v>0.86560000000000004</v>
      </c>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0.63</v>
      </c>
      <c r="D47" s="95" t="s">
        <v>90</v>
      </c>
    </row>
    <row r="48" spans="1:6" x14ac:dyDescent="0.2">
      <c r="A48" s="66"/>
      <c r="B48" s="112" t="s">
        <v>34</v>
      </c>
      <c r="C48" s="101">
        <v>0</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9.7691789775109434</v>
      </c>
      <c r="D84" s="93" t="s">
        <v>66</v>
      </c>
      <c r="F84" s="69"/>
    </row>
    <row r="85" spans="1:44" x14ac:dyDescent="0.2">
      <c r="A85" s="66"/>
      <c r="B85" s="112" t="s">
        <v>3</v>
      </c>
      <c r="C85" s="109">
        <f>(D139-D131)/D132</f>
        <v>27.136608270863732</v>
      </c>
      <c r="D85" s="95" t="s">
        <v>67</v>
      </c>
      <c r="F85" s="66"/>
    </row>
    <row r="86" spans="1:44" x14ac:dyDescent="0.2">
      <c r="A86" s="66"/>
      <c r="B86" s="113" t="s">
        <v>4</v>
      </c>
      <c r="C86" s="109">
        <f>C85*100/1000*31.65</f>
        <v>85.887365177283712</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-313960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2368.8000000000002</v>
      </c>
      <c r="F95" s="151">
        <f t="shared" si="2"/>
        <v>2368.8000000000002</v>
      </c>
      <c r="G95" s="151">
        <f t="shared" si="2"/>
        <v>2368.8000000000002</v>
      </c>
      <c r="H95" s="151">
        <f t="shared" si="2"/>
        <v>2368.8000000000002</v>
      </c>
      <c r="I95" s="151">
        <f t="shared" si="2"/>
        <v>2368.8000000000002</v>
      </c>
      <c r="J95" s="151">
        <f t="shared" si="2"/>
        <v>2368.8000000000002</v>
      </c>
      <c r="K95" s="151">
        <f t="shared" si="2"/>
        <v>2368.8000000000002</v>
      </c>
      <c r="L95" s="151">
        <f t="shared" si="2"/>
        <v>2368.8000000000002</v>
      </c>
      <c r="M95" s="151">
        <f t="shared" si="2"/>
        <v>2368.8000000000002</v>
      </c>
      <c r="N95" s="151">
        <f t="shared" si="2"/>
        <v>2368.8000000000002</v>
      </c>
      <c r="O95" s="151">
        <f t="shared" si="2"/>
        <v>2368.8000000000002</v>
      </c>
      <c r="P95" s="151">
        <f t="shared" si="2"/>
        <v>2368.8000000000002</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2368.8000000000002</v>
      </c>
      <c r="F102" s="154">
        <f t="shared" ref="F102:AR102" si="6">F95-F96</f>
        <v>2368.8000000000002</v>
      </c>
      <c r="G102" s="154">
        <f t="shared" si="6"/>
        <v>2368.8000000000002</v>
      </c>
      <c r="H102" s="154">
        <f t="shared" si="6"/>
        <v>2368.8000000000002</v>
      </c>
      <c r="I102" s="154">
        <f t="shared" si="6"/>
        <v>2368.8000000000002</v>
      </c>
      <c r="J102" s="154">
        <f t="shared" si="6"/>
        <v>2368.8000000000002</v>
      </c>
      <c r="K102" s="154">
        <f t="shared" si="6"/>
        <v>2368.8000000000002</v>
      </c>
      <c r="L102" s="154">
        <f t="shared" si="6"/>
        <v>2368.8000000000002</v>
      </c>
      <c r="M102" s="154">
        <f t="shared" si="6"/>
        <v>2368.8000000000002</v>
      </c>
      <c r="N102" s="154">
        <f t="shared" si="6"/>
        <v>2368.8000000000002</v>
      </c>
      <c r="O102" s="154">
        <f t="shared" si="6"/>
        <v>2368.8000000000002</v>
      </c>
      <c r="P102" s="154">
        <f t="shared" si="6"/>
        <v>2368.8000000000002</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2368.8000000000002</v>
      </c>
      <c r="F104" s="156">
        <f t="shared" ref="F104:AR104" si="8">SUM(F101:F103)</f>
        <v>2368.8000000000002</v>
      </c>
      <c r="G104" s="156">
        <f t="shared" si="8"/>
        <v>2368.8000000000002</v>
      </c>
      <c r="H104" s="156">
        <f t="shared" si="8"/>
        <v>2368.8000000000002</v>
      </c>
      <c r="I104" s="156">
        <f t="shared" si="8"/>
        <v>2368.8000000000002</v>
      </c>
      <c r="J104" s="156">
        <f t="shared" si="8"/>
        <v>2368.8000000000002</v>
      </c>
      <c r="K104" s="156">
        <f t="shared" si="8"/>
        <v>2368.8000000000002</v>
      </c>
      <c r="L104" s="156">
        <f t="shared" si="8"/>
        <v>2368.8000000000002</v>
      </c>
      <c r="M104" s="156">
        <f t="shared" si="8"/>
        <v>2368.8000000000002</v>
      </c>
      <c r="N104" s="156">
        <f t="shared" si="8"/>
        <v>2368.8000000000002</v>
      </c>
      <c r="O104" s="156">
        <f t="shared" si="8"/>
        <v>2368.8000000000002</v>
      </c>
      <c r="P104" s="156">
        <f t="shared" si="8"/>
        <v>2368.8000000000002</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-19628.433280000001</v>
      </c>
      <c r="F106" s="174">
        <f t="shared" si="9"/>
        <v>-20021.001945600001</v>
      </c>
      <c r="G106" s="174">
        <f t="shared" si="9"/>
        <v>-20421.421984512002</v>
      </c>
      <c r="H106" s="174">
        <f t="shared" si="9"/>
        <v>-20829.850424202239</v>
      </c>
      <c r="I106" s="174">
        <f t="shared" si="9"/>
        <v>-21246.447432686284</v>
      </c>
      <c r="J106" s="174">
        <f t="shared" si="9"/>
        <v>-21671.376381340011</v>
      </c>
      <c r="K106" s="174">
        <f t="shared" si="9"/>
        <v>-22104.803908966813</v>
      </c>
      <c r="L106" s="174">
        <f t="shared" si="9"/>
        <v>-22546.899987146146</v>
      </c>
      <c r="M106" s="174">
        <f t="shared" si="9"/>
        <v>-22997.83798688907</v>
      </c>
      <c r="N106" s="174">
        <f t="shared" si="9"/>
        <v>-23457.794746626852</v>
      </c>
      <c r="O106" s="174">
        <f t="shared" si="9"/>
        <v>-23926.95064155939</v>
      </c>
      <c r="P106" s="174">
        <f t="shared" si="9"/>
        <v>-24405.489654390571</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2368.8000000000002</v>
      </c>
      <c r="F112" s="154">
        <f t="shared" si="15"/>
        <v>2368.8000000000002</v>
      </c>
      <c r="G112" s="154">
        <f t="shared" si="15"/>
        <v>2368.8000000000002</v>
      </c>
      <c r="H112" s="154">
        <f t="shared" si="15"/>
        <v>2368.8000000000002</v>
      </c>
      <c r="I112" s="154">
        <f t="shared" si="15"/>
        <v>2368.8000000000002</v>
      </c>
      <c r="J112" s="154">
        <f t="shared" si="15"/>
        <v>2368.8000000000002</v>
      </c>
      <c r="K112" s="154">
        <f t="shared" si="15"/>
        <v>2368.8000000000002</v>
      </c>
      <c r="L112" s="154">
        <f t="shared" si="15"/>
        <v>2368.8000000000002</v>
      </c>
      <c r="M112" s="154">
        <f t="shared" si="15"/>
        <v>2368.8000000000002</v>
      </c>
      <c r="N112" s="154">
        <f t="shared" si="15"/>
        <v>2368.8000000000002</v>
      </c>
      <c r="O112" s="154">
        <f t="shared" si="15"/>
        <v>2368.8000000000002</v>
      </c>
      <c r="P112" s="154">
        <f t="shared" si="15"/>
        <v>2368.8000000000002</v>
      </c>
      <c r="Q112" s="154">
        <f t="shared" si="15"/>
        <v>2368.8000000000002</v>
      </c>
      <c r="R112" s="154">
        <f t="shared" si="15"/>
        <v>2368.8000000000002</v>
      </c>
      <c r="S112" s="154">
        <f t="shared" si="15"/>
        <v>2368.8000000000002</v>
      </c>
      <c r="T112" s="154">
        <f t="shared" si="15"/>
        <v>2368.8000000000002</v>
      </c>
      <c r="U112" s="154">
        <f t="shared" si="15"/>
        <v>2368.8000000000002</v>
      </c>
      <c r="V112" s="154">
        <f t="shared" si="15"/>
        <v>2368.8000000000002</v>
      </c>
      <c r="W112" s="154">
        <f t="shared" si="15"/>
        <v>2368.8000000000002</v>
      </c>
      <c r="X112" s="154">
        <f t="shared" si="15"/>
        <v>2368.8000000000002</v>
      </c>
      <c r="Y112" s="154">
        <f t="shared" si="15"/>
        <v>2368.8000000000002</v>
      </c>
      <c r="Z112" s="154">
        <f t="shared" si="15"/>
        <v>2368.8000000000002</v>
      </c>
      <c r="AA112" s="154">
        <f t="shared" si="15"/>
        <v>2368.8000000000002</v>
      </c>
      <c r="AB112" s="154">
        <f t="shared" si="15"/>
        <v>2368.8000000000002</v>
      </c>
      <c r="AC112" s="154">
        <f t="shared" si="15"/>
        <v>2368.8000000000002</v>
      </c>
      <c r="AD112" s="154">
        <f t="shared" si="15"/>
        <v>2368.8000000000002</v>
      </c>
      <c r="AE112" s="154">
        <f t="shared" si="15"/>
        <v>2368.8000000000002</v>
      </c>
      <c r="AF112" s="154">
        <f t="shared" si="15"/>
        <v>2368.8000000000002</v>
      </c>
      <c r="AG112" s="154">
        <f t="shared" si="15"/>
        <v>2368.8000000000002</v>
      </c>
      <c r="AH112" s="154">
        <f t="shared" si="15"/>
        <v>2368.8000000000002</v>
      </c>
      <c r="AI112" s="154">
        <f t="shared" si="15"/>
        <v>2368.8000000000002</v>
      </c>
      <c r="AJ112" s="154">
        <f t="shared" si="15"/>
        <v>2368.8000000000002</v>
      </c>
      <c r="AK112" s="154">
        <f t="shared" si="15"/>
        <v>2368.8000000000002</v>
      </c>
      <c r="AL112" s="154">
        <f t="shared" si="15"/>
        <v>2368.8000000000002</v>
      </c>
      <c r="AM112" s="154">
        <f t="shared" si="15"/>
        <v>2368.8000000000002</v>
      </c>
      <c r="AN112" s="154">
        <f t="shared" si="15"/>
        <v>2368.8000000000002</v>
      </c>
      <c r="AO112" s="154">
        <f t="shared" si="15"/>
        <v>2368.8000000000002</v>
      </c>
      <c r="AP112" s="154">
        <f t="shared" si="15"/>
        <v>2368.8000000000002</v>
      </c>
      <c r="AQ112" s="154">
        <f t="shared" si="15"/>
        <v>2368.8000000000002</v>
      </c>
      <c r="AR112" s="155">
        <f t="shared" si="15"/>
        <v>2368.8000000000002</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-19628.433280000001</v>
      </c>
      <c r="F117" s="143">
        <f t="shared" ref="F117:AR117" si="19">SUM(F106:F107)</f>
        <v>-20021.001945600001</v>
      </c>
      <c r="G117" s="143">
        <f t="shared" si="19"/>
        <v>-20421.421984512002</v>
      </c>
      <c r="H117" s="143">
        <f t="shared" si="19"/>
        <v>-20829.850424202239</v>
      </c>
      <c r="I117" s="143">
        <f t="shared" si="19"/>
        <v>-21246.447432686284</v>
      </c>
      <c r="J117" s="143">
        <f t="shared" si="19"/>
        <v>-21671.376381340011</v>
      </c>
      <c r="K117" s="143">
        <f t="shared" si="19"/>
        <v>-22104.803908966813</v>
      </c>
      <c r="L117" s="143">
        <f t="shared" si="19"/>
        <v>-22546.899987146146</v>
      </c>
      <c r="M117" s="143">
        <f t="shared" si="19"/>
        <v>-22997.83798688907</v>
      </c>
      <c r="N117" s="143">
        <f t="shared" si="19"/>
        <v>-23457.794746626852</v>
      </c>
      <c r="O117" s="143">
        <f t="shared" si="19"/>
        <v>-23926.95064155939</v>
      </c>
      <c r="P117" s="143">
        <f t="shared" si="19"/>
        <v>-24405.489654390571</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-19628.433280000001</v>
      </c>
      <c r="F118" s="151">
        <f t="shared" ref="F118:AR118" si="20">SUM(F116:F117)</f>
        <v>-20021.001945600001</v>
      </c>
      <c r="G118" s="151">
        <f t="shared" si="20"/>
        <v>-20421.421984512002</v>
      </c>
      <c r="H118" s="151">
        <f t="shared" si="20"/>
        <v>-20829.850424202239</v>
      </c>
      <c r="I118" s="151">
        <f t="shared" si="20"/>
        <v>-21246.447432686284</v>
      </c>
      <c r="J118" s="151">
        <f t="shared" si="20"/>
        <v>-21671.376381340011</v>
      </c>
      <c r="K118" s="151">
        <f t="shared" si="20"/>
        <v>-22104.803908966813</v>
      </c>
      <c r="L118" s="151">
        <f t="shared" si="20"/>
        <v>-22546.899987146146</v>
      </c>
      <c r="M118" s="151">
        <f t="shared" si="20"/>
        <v>-22997.83798688907</v>
      </c>
      <c r="N118" s="151">
        <f t="shared" si="20"/>
        <v>-23457.794746626852</v>
      </c>
      <c r="O118" s="151">
        <f t="shared" si="20"/>
        <v>-23926.95064155939</v>
      </c>
      <c r="P118" s="151">
        <f t="shared" si="20"/>
        <v>-24405.489654390571</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-26163.333333333332</v>
      </c>
      <c r="F120" s="160">
        <f t="shared" si="21"/>
        <v>-26163.333333333332</v>
      </c>
      <c r="G120" s="160">
        <f t="shared" si="21"/>
        <v>-26163.333333333332</v>
      </c>
      <c r="H120" s="160">
        <f t="shared" si="21"/>
        <v>-26163.333333333332</v>
      </c>
      <c r="I120" s="160">
        <f t="shared" si="21"/>
        <v>-26163.333333333332</v>
      </c>
      <c r="J120" s="160">
        <f t="shared" si="21"/>
        <v>-26163.333333333332</v>
      </c>
      <c r="K120" s="160">
        <f t="shared" si="21"/>
        <v>-26163.333333333332</v>
      </c>
      <c r="L120" s="160">
        <f t="shared" si="21"/>
        <v>-26163.333333333332</v>
      </c>
      <c r="M120" s="160">
        <f t="shared" si="21"/>
        <v>-26163.333333333332</v>
      </c>
      <c r="N120" s="160">
        <f t="shared" si="21"/>
        <v>-26163.333333333332</v>
      </c>
      <c r="O120" s="160">
        <f t="shared" si="21"/>
        <v>-26163.333333333332</v>
      </c>
      <c r="P120" s="160">
        <f t="shared" si="21"/>
        <v>-26163.333333333332</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-15070.08</v>
      </c>
      <c r="F121" s="143">
        <f t="shared" si="22"/>
        <v>-14176.77042507105</v>
      </c>
      <c r="G121" s="143">
        <f t="shared" si="22"/>
        <v>-13229.862275646359</v>
      </c>
      <c r="H121" s="143">
        <f t="shared" si="22"/>
        <v>-12226.13963725619</v>
      </c>
      <c r="I121" s="143">
        <f t="shared" si="22"/>
        <v>-11162.193640562607</v>
      </c>
      <c r="J121" s="143">
        <f t="shared" si="22"/>
        <v>-10034.410884067414</v>
      </c>
      <c r="K121" s="143">
        <f t="shared" si="22"/>
        <v>-8838.9611621825061</v>
      </c>
      <c r="L121" s="143">
        <f t="shared" si="22"/>
        <v>-7571.7844569845074</v>
      </c>
      <c r="M121" s="143">
        <f t="shared" si="22"/>
        <v>-6228.5771494746259</v>
      </c>
      <c r="N121" s="143">
        <f t="shared" si="22"/>
        <v>-4804.7774035141501</v>
      </c>
      <c r="O121" s="143">
        <f t="shared" si="22"/>
        <v>-3295.549672796049</v>
      </c>
      <c r="P121" s="143">
        <f t="shared" si="22"/>
        <v>-1695.76827823486</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-14888.492915482531</v>
      </c>
      <c r="F122" s="151">
        <f t="shared" si="23"/>
        <v>-15781.802490411485</v>
      </c>
      <c r="G122" s="151">
        <f t="shared" si="23"/>
        <v>-16728.710639836172</v>
      </c>
      <c r="H122" s="151">
        <f t="shared" si="23"/>
        <v>-17732.433278226341</v>
      </c>
      <c r="I122" s="151">
        <f t="shared" si="23"/>
        <v>-18796.37927491992</v>
      </c>
      <c r="J122" s="151">
        <f t="shared" si="23"/>
        <v>-19924.162031415115</v>
      </c>
      <c r="K122" s="151">
        <f t="shared" si="23"/>
        <v>-21119.611753300022</v>
      </c>
      <c r="L122" s="151">
        <f t="shared" si="23"/>
        <v>-22386.788458498024</v>
      </c>
      <c r="M122" s="151">
        <f t="shared" si="23"/>
        <v>-23729.995766007905</v>
      </c>
      <c r="N122" s="151">
        <f t="shared" si="23"/>
        <v>-25153.795511968379</v>
      </c>
      <c r="O122" s="151">
        <f t="shared" si="23"/>
        <v>-26663.023242686482</v>
      </c>
      <c r="P122" s="151">
        <f t="shared" si="23"/>
        <v>-28262.804637247671</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-29958.572915482531</v>
      </c>
      <c r="F123" s="154">
        <f t="shared" si="24"/>
        <v>-29958.572915482535</v>
      </c>
      <c r="G123" s="154">
        <f t="shared" si="24"/>
        <v>-29958.572915482531</v>
      </c>
      <c r="H123" s="154">
        <f t="shared" si="24"/>
        <v>-29958.572915482531</v>
      </c>
      <c r="I123" s="154">
        <f t="shared" si="24"/>
        <v>-29958.572915482528</v>
      </c>
      <c r="J123" s="154">
        <f t="shared" si="24"/>
        <v>-29958.572915482531</v>
      </c>
      <c r="K123" s="154">
        <f t="shared" si="24"/>
        <v>-29958.572915482528</v>
      </c>
      <c r="L123" s="154">
        <f t="shared" si="24"/>
        <v>-29958.572915482531</v>
      </c>
      <c r="M123" s="154">
        <f t="shared" si="24"/>
        <v>-29958.572915482531</v>
      </c>
      <c r="N123" s="154">
        <f t="shared" si="24"/>
        <v>-29958.572915482531</v>
      </c>
      <c r="O123" s="154">
        <f t="shared" si="24"/>
        <v>-29958.572915482531</v>
      </c>
      <c r="P123" s="154">
        <f t="shared" si="24"/>
        <v>-29958.572915482531</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-60861.846613333335</v>
      </c>
      <c r="F125" s="160">
        <f t="shared" ref="F125:AR125" si="25">F118+F120+F121</f>
        <v>-60361.105704004382</v>
      </c>
      <c r="G125" s="160">
        <f t="shared" si="25"/>
        <v>-59814.617593491697</v>
      </c>
      <c r="H125" s="160">
        <f t="shared" si="25"/>
        <v>-59219.323394791762</v>
      </c>
      <c r="I125" s="160">
        <f t="shared" si="25"/>
        <v>-58571.974406582216</v>
      </c>
      <c r="J125" s="160">
        <f t="shared" si="25"/>
        <v>-57869.120598740759</v>
      </c>
      <c r="K125" s="160">
        <f t="shared" si="25"/>
        <v>-57107.098404482647</v>
      </c>
      <c r="L125" s="160">
        <f t="shared" si="25"/>
        <v>-56282.017777463989</v>
      </c>
      <c r="M125" s="160">
        <f t="shared" si="25"/>
        <v>-55389.748469697035</v>
      </c>
      <c r="N125" s="160">
        <f t="shared" si="25"/>
        <v>-54425.905483474329</v>
      </c>
      <c r="O125" s="160">
        <f t="shared" si="25"/>
        <v>-53385.833647688771</v>
      </c>
      <c r="P125" s="160">
        <f t="shared" si="25"/>
        <v>-52264.591265958763</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15215.461653333334</v>
      </c>
      <c r="F126" s="143">
        <f t="shared" si="26"/>
        <v>15090.276426001095</v>
      </c>
      <c r="G126" s="143">
        <f t="shared" si="26"/>
        <v>14953.654398372924</v>
      </c>
      <c r="H126" s="143">
        <f t="shared" si="26"/>
        <v>14804.83084869794</v>
      </c>
      <c r="I126" s="143">
        <f t="shared" si="26"/>
        <v>14642.993601645554</v>
      </c>
      <c r="J126" s="143">
        <f t="shared" si="26"/>
        <v>14467.28014968519</v>
      </c>
      <c r="K126" s="143">
        <f t="shared" si="26"/>
        <v>14276.774601120662</v>
      </c>
      <c r="L126" s="143">
        <f t="shared" si="26"/>
        <v>14070.504444365997</v>
      </c>
      <c r="M126" s="143">
        <f t="shared" si="26"/>
        <v>13847.437117424259</v>
      </c>
      <c r="N126" s="143">
        <f t="shared" si="26"/>
        <v>13606.476370868582</v>
      </c>
      <c r="O126" s="143">
        <f t="shared" si="26"/>
        <v>13346.458411922193</v>
      </c>
      <c r="P126" s="143">
        <f t="shared" si="26"/>
        <v>13066.147816489691</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-34371.544542149204</v>
      </c>
      <c r="F128" s="160">
        <f t="shared" ref="F128:AR128" si="27">F118+F123+F126</f>
        <v>-34889.298435081444</v>
      </c>
      <c r="G128" s="160">
        <f t="shared" si="27"/>
        <v>-35426.340501621613</v>
      </c>
      <c r="H128" s="160">
        <f t="shared" si="27"/>
        <v>-35983.592490986834</v>
      </c>
      <c r="I128" s="160">
        <f t="shared" si="27"/>
        <v>-36562.026746523254</v>
      </c>
      <c r="J128" s="160">
        <f t="shared" si="27"/>
        <v>-37162.669147137349</v>
      </c>
      <c r="K128" s="160">
        <f t="shared" si="27"/>
        <v>-37786.602223328679</v>
      </c>
      <c r="L128" s="160">
        <f t="shared" si="27"/>
        <v>-38434.96845826268</v>
      </c>
      <c r="M128" s="160">
        <f t="shared" si="27"/>
        <v>-39108.973784947346</v>
      </c>
      <c r="N128" s="160">
        <f t="shared" si="27"/>
        <v>-39809.891291240798</v>
      </c>
      <c r="O128" s="160">
        <f t="shared" si="27"/>
        <v>-40539.065145119726</v>
      </c>
      <c r="P128" s="160">
        <f t="shared" si="27"/>
        <v>-41297.914753383411</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2368.8000000000002</v>
      </c>
      <c r="F129" s="143">
        <f t="shared" ref="F129:AR129" si="28">IF(F89&gt;$C$81,0,F104)</f>
        <v>2368.8000000000002</v>
      </c>
      <c r="G129" s="143">
        <f t="shared" si="28"/>
        <v>2368.8000000000002</v>
      </c>
      <c r="H129" s="143">
        <f t="shared" si="28"/>
        <v>2368.8000000000002</v>
      </c>
      <c r="I129" s="143">
        <f t="shared" si="28"/>
        <v>2368.8000000000002</v>
      </c>
      <c r="J129" s="143">
        <f t="shared" si="28"/>
        <v>2368.8000000000002</v>
      </c>
      <c r="K129" s="143">
        <f t="shared" si="28"/>
        <v>2368.8000000000002</v>
      </c>
      <c r="L129" s="143">
        <f t="shared" si="28"/>
        <v>2368.8000000000002</v>
      </c>
      <c r="M129" s="143">
        <f t="shared" si="28"/>
        <v>2368.8000000000002</v>
      </c>
      <c r="N129" s="143">
        <f t="shared" si="28"/>
        <v>2368.8000000000002</v>
      </c>
      <c r="O129" s="143">
        <f t="shared" si="28"/>
        <v>2368.8000000000002</v>
      </c>
      <c r="P129" s="143">
        <f t="shared" si="28"/>
        <v>2368.8000000000002</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-198540.91102279327</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9630.2717131891332</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313960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251168</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62792</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128</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6.3941607458865475</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20000</v>
      </c>
      <c r="D10" s="93" t="s">
        <v>69</v>
      </c>
      <c r="E10" s="63"/>
      <c r="F10" s="63"/>
    </row>
    <row r="11" spans="1:26" x14ac:dyDescent="0.2">
      <c r="A11" s="66"/>
      <c r="B11" s="112" t="s">
        <v>7</v>
      </c>
      <c r="C11" s="94">
        <v>20000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1</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250</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5</v>
      </c>
      <c r="D34" s="95" t="s">
        <v>82</v>
      </c>
      <c r="E34" s="67"/>
      <c r="F34" s="63"/>
    </row>
    <row r="35" spans="1:6" x14ac:dyDescent="0.2">
      <c r="A35" s="66"/>
      <c r="B35" s="220" t="s">
        <v>25</v>
      </c>
      <c r="C35" s="94"/>
      <c r="D35" s="95" t="s">
        <v>77</v>
      </c>
      <c r="E35" s="63"/>
      <c r="F35" s="63"/>
    </row>
    <row r="36" spans="1:6" x14ac:dyDescent="0.2">
      <c r="A36" s="66"/>
      <c r="B36" s="220"/>
      <c r="C36" s="94">
        <v>3</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60</v>
      </c>
      <c r="D40" s="95" t="s">
        <v>83</v>
      </c>
      <c r="E40" s="63"/>
      <c r="F40" s="63"/>
    </row>
    <row r="41" spans="1:6" x14ac:dyDescent="0.2">
      <c r="A41" s="66"/>
      <c r="B41" s="112" t="s">
        <v>27</v>
      </c>
      <c r="C41" s="94"/>
      <c r="D41" s="95" t="s">
        <v>84</v>
      </c>
    </row>
    <row r="42" spans="1:6" x14ac:dyDescent="0.2">
      <c r="A42" s="66"/>
      <c r="B42" s="112" t="s">
        <v>28</v>
      </c>
      <c r="C42" s="101">
        <v>4.3</v>
      </c>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2.211897868519157</v>
      </c>
      <c r="D84" s="93" t="s">
        <v>66</v>
      </c>
      <c r="F84" s="69"/>
    </row>
    <row r="85" spans="1:44" x14ac:dyDescent="0.2">
      <c r="A85" s="66"/>
      <c r="B85" s="112" t="s">
        <v>3</v>
      </c>
      <c r="C85" s="109">
        <f>(D139-D131)/D132</f>
        <v>6.1441607458865475</v>
      </c>
      <c r="D85" s="95" t="s">
        <v>67</v>
      </c>
      <c r="F85" s="66"/>
    </row>
    <row r="86" spans="1:44" x14ac:dyDescent="0.2">
      <c r="A86" s="66"/>
      <c r="B86" s="113" t="s">
        <v>4</v>
      </c>
      <c r="C86" s="109">
        <f>C85*100/1000*31.65</f>
        <v>19.446268760730923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-5000000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504000</v>
      </c>
      <c r="F95" s="151">
        <f t="shared" si="2"/>
        <v>504000</v>
      </c>
      <c r="G95" s="151">
        <f t="shared" si="2"/>
        <v>504000</v>
      </c>
      <c r="H95" s="151">
        <f t="shared" si="2"/>
        <v>504000</v>
      </c>
      <c r="I95" s="151">
        <f t="shared" si="2"/>
        <v>504000</v>
      </c>
      <c r="J95" s="151">
        <f t="shared" si="2"/>
        <v>504000</v>
      </c>
      <c r="K95" s="151">
        <f t="shared" si="2"/>
        <v>504000</v>
      </c>
      <c r="L95" s="151">
        <f t="shared" si="2"/>
        <v>504000</v>
      </c>
      <c r="M95" s="151">
        <f t="shared" si="2"/>
        <v>504000</v>
      </c>
      <c r="N95" s="151">
        <f t="shared" si="2"/>
        <v>504000</v>
      </c>
      <c r="O95" s="151">
        <f t="shared" si="2"/>
        <v>504000</v>
      </c>
      <c r="P95" s="151">
        <f t="shared" si="2"/>
        <v>504000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504000</v>
      </c>
      <c r="F102" s="154">
        <f t="shared" ref="F102:AR102" si="6">F95-F96</f>
        <v>504000</v>
      </c>
      <c r="G102" s="154">
        <f t="shared" si="6"/>
        <v>504000</v>
      </c>
      <c r="H102" s="154">
        <f t="shared" si="6"/>
        <v>504000</v>
      </c>
      <c r="I102" s="154">
        <f t="shared" si="6"/>
        <v>504000</v>
      </c>
      <c r="J102" s="154">
        <f t="shared" si="6"/>
        <v>504000</v>
      </c>
      <c r="K102" s="154">
        <f t="shared" si="6"/>
        <v>504000</v>
      </c>
      <c r="L102" s="154">
        <f t="shared" si="6"/>
        <v>504000</v>
      </c>
      <c r="M102" s="154">
        <f t="shared" si="6"/>
        <v>504000</v>
      </c>
      <c r="N102" s="154">
        <f t="shared" si="6"/>
        <v>504000</v>
      </c>
      <c r="O102" s="154">
        <f t="shared" si="6"/>
        <v>504000</v>
      </c>
      <c r="P102" s="154">
        <f t="shared" si="6"/>
        <v>504000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504000</v>
      </c>
      <c r="F104" s="156">
        <f t="shared" ref="F104:AR104" si="8">SUM(F101:F103)</f>
        <v>504000</v>
      </c>
      <c r="G104" s="156">
        <f t="shared" si="8"/>
        <v>504000</v>
      </c>
      <c r="H104" s="156">
        <f t="shared" si="8"/>
        <v>504000</v>
      </c>
      <c r="I104" s="156">
        <f t="shared" si="8"/>
        <v>504000</v>
      </c>
      <c r="J104" s="156">
        <f t="shared" si="8"/>
        <v>504000</v>
      </c>
      <c r="K104" s="156">
        <f t="shared" si="8"/>
        <v>504000</v>
      </c>
      <c r="L104" s="156">
        <f t="shared" si="8"/>
        <v>504000</v>
      </c>
      <c r="M104" s="156">
        <f t="shared" si="8"/>
        <v>504000</v>
      </c>
      <c r="N104" s="156">
        <f t="shared" si="8"/>
        <v>504000</v>
      </c>
      <c r="O104" s="156">
        <f t="shared" si="8"/>
        <v>504000</v>
      </c>
      <c r="P104" s="156">
        <f t="shared" si="8"/>
        <v>504000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-2227200</v>
      </c>
      <c r="F106" s="174">
        <f t="shared" si="9"/>
        <v>-2271744</v>
      </c>
      <c r="G106" s="174">
        <f t="shared" si="9"/>
        <v>-2317178.8799999999</v>
      </c>
      <c r="H106" s="174">
        <f t="shared" si="9"/>
        <v>-2363522.4575999998</v>
      </c>
      <c r="I106" s="174">
        <f t="shared" si="9"/>
        <v>-2410792.9067520001</v>
      </c>
      <c r="J106" s="174">
        <f t="shared" si="9"/>
        <v>-2459008.76488704</v>
      </c>
      <c r="K106" s="174">
        <f t="shared" si="9"/>
        <v>-2508188.9401847809</v>
      </c>
      <c r="L106" s="174">
        <f t="shared" si="9"/>
        <v>-2558352.7189884759</v>
      </c>
      <c r="M106" s="174">
        <f t="shared" si="9"/>
        <v>-2609519.7733682459</v>
      </c>
      <c r="N106" s="174">
        <f t="shared" si="9"/>
        <v>-2661710.1688356106</v>
      </c>
      <c r="O106" s="174">
        <f t="shared" si="9"/>
        <v>-2714944.3722123229</v>
      </c>
      <c r="P106" s="174">
        <f t="shared" si="9"/>
        <v>-2769243.259656569</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504000</v>
      </c>
      <c r="F112" s="154">
        <f t="shared" si="15"/>
        <v>504000</v>
      </c>
      <c r="G112" s="154">
        <f t="shared" si="15"/>
        <v>504000</v>
      </c>
      <c r="H112" s="154">
        <f t="shared" si="15"/>
        <v>504000</v>
      </c>
      <c r="I112" s="154">
        <f t="shared" si="15"/>
        <v>504000</v>
      </c>
      <c r="J112" s="154">
        <f t="shared" si="15"/>
        <v>504000</v>
      </c>
      <c r="K112" s="154">
        <f t="shared" si="15"/>
        <v>504000</v>
      </c>
      <c r="L112" s="154">
        <f t="shared" si="15"/>
        <v>504000</v>
      </c>
      <c r="M112" s="154">
        <f t="shared" si="15"/>
        <v>504000</v>
      </c>
      <c r="N112" s="154">
        <f t="shared" si="15"/>
        <v>504000</v>
      </c>
      <c r="O112" s="154">
        <f t="shared" si="15"/>
        <v>504000</v>
      </c>
      <c r="P112" s="154">
        <f t="shared" si="15"/>
        <v>504000</v>
      </c>
      <c r="Q112" s="154">
        <f t="shared" si="15"/>
        <v>504000</v>
      </c>
      <c r="R112" s="154">
        <f t="shared" si="15"/>
        <v>504000</v>
      </c>
      <c r="S112" s="154">
        <f t="shared" si="15"/>
        <v>504000</v>
      </c>
      <c r="T112" s="154">
        <f t="shared" si="15"/>
        <v>504000</v>
      </c>
      <c r="U112" s="154">
        <f t="shared" si="15"/>
        <v>504000</v>
      </c>
      <c r="V112" s="154">
        <f t="shared" si="15"/>
        <v>504000</v>
      </c>
      <c r="W112" s="154">
        <f t="shared" si="15"/>
        <v>504000</v>
      </c>
      <c r="X112" s="154">
        <f t="shared" si="15"/>
        <v>504000</v>
      </c>
      <c r="Y112" s="154">
        <f t="shared" si="15"/>
        <v>504000</v>
      </c>
      <c r="Z112" s="154">
        <f t="shared" si="15"/>
        <v>504000</v>
      </c>
      <c r="AA112" s="154">
        <f t="shared" si="15"/>
        <v>504000</v>
      </c>
      <c r="AB112" s="154">
        <f t="shared" si="15"/>
        <v>504000</v>
      </c>
      <c r="AC112" s="154">
        <f t="shared" si="15"/>
        <v>504000</v>
      </c>
      <c r="AD112" s="154">
        <f t="shared" si="15"/>
        <v>504000</v>
      </c>
      <c r="AE112" s="154">
        <f t="shared" si="15"/>
        <v>504000</v>
      </c>
      <c r="AF112" s="154">
        <f t="shared" si="15"/>
        <v>504000</v>
      </c>
      <c r="AG112" s="154">
        <f t="shared" si="15"/>
        <v>504000</v>
      </c>
      <c r="AH112" s="154">
        <f t="shared" si="15"/>
        <v>504000</v>
      </c>
      <c r="AI112" s="154">
        <f t="shared" si="15"/>
        <v>504000</v>
      </c>
      <c r="AJ112" s="154">
        <f t="shared" si="15"/>
        <v>504000</v>
      </c>
      <c r="AK112" s="154">
        <f t="shared" si="15"/>
        <v>504000</v>
      </c>
      <c r="AL112" s="154">
        <f t="shared" si="15"/>
        <v>504000</v>
      </c>
      <c r="AM112" s="154">
        <f t="shared" si="15"/>
        <v>504000</v>
      </c>
      <c r="AN112" s="154">
        <f t="shared" si="15"/>
        <v>504000</v>
      </c>
      <c r="AO112" s="154">
        <f t="shared" si="15"/>
        <v>504000</v>
      </c>
      <c r="AP112" s="154">
        <f t="shared" si="15"/>
        <v>504000</v>
      </c>
      <c r="AQ112" s="154">
        <f t="shared" si="15"/>
        <v>504000</v>
      </c>
      <c r="AR112" s="155">
        <f t="shared" si="15"/>
        <v>504000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-2227200</v>
      </c>
      <c r="F117" s="143">
        <f t="shared" ref="F117:AR117" si="19">SUM(F106:F107)</f>
        <v>-2271744</v>
      </c>
      <c r="G117" s="143">
        <f t="shared" si="19"/>
        <v>-2317178.8799999999</v>
      </c>
      <c r="H117" s="143">
        <f t="shared" si="19"/>
        <v>-2363522.4575999998</v>
      </c>
      <c r="I117" s="143">
        <f t="shared" si="19"/>
        <v>-2410792.9067520001</v>
      </c>
      <c r="J117" s="143">
        <f t="shared" si="19"/>
        <v>-2459008.76488704</v>
      </c>
      <c r="K117" s="143">
        <f t="shared" si="19"/>
        <v>-2508188.9401847809</v>
      </c>
      <c r="L117" s="143">
        <f t="shared" si="19"/>
        <v>-2558352.7189884759</v>
      </c>
      <c r="M117" s="143">
        <f t="shared" si="19"/>
        <v>-2609519.7733682459</v>
      </c>
      <c r="N117" s="143">
        <f t="shared" si="19"/>
        <v>-2661710.1688356106</v>
      </c>
      <c r="O117" s="143">
        <f t="shared" si="19"/>
        <v>-2714944.3722123229</v>
      </c>
      <c r="P117" s="143">
        <f t="shared" si="19"/>
        <v>-2769243.259656569</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-2227200</v>
      </c>
      <c r="F118" s="151">
        <f t="shared" ref="F118:AR118" si="20">SUM(F116:F117)</f>
        <v>-2271744</v>
      </c>
      <c r="G118" s="151">
        <f t="shared" si="20"/>
        <v>-2317178.8799999999</v>
      </c>
      <c r="H118" s="151">
        <f t="shared" si="20"/>
        <v>-2363522.4575999998</v>
      </c>
      <c r="I118" s="151">
        <f t="shared" si="20"/>
        <v>-2410792.9067520001</v>
      </c>
      <c r="J118" s="151">
        <f t="shared" si="20"/>
        <v>-2459008.76488704</v>
      </c>
      <c r="K118" s="151">
        <f t="shared" si="20"/>
        <v>-2508188.9401847809</v>
      </c>
      <c r="L118" s="151">
        <f t="shared" si="20"/>
        <v>-2558352.7189884759</v>
      </c>
      <c r="M118" s="151">
        <f t="shared" si="20"/>
        <v>-2609519.7733682459</v>
      </c>
      <c r="N118" s="151">
        <f t="shared" si="20"/>
        <v>-2661710.1688356106</v>
      </c>
      <c r="O118" s="151">
        <f t="shared" si="20"/>
        <v>-2714944.3722123229</v>
      </c>
      <c r="P118" s="151">
        <f t="shared" si="20"/>
        <v>-2769243.259656569</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-416666.66666666669</v>
      </c>
      <c r="F120" s="160">
        <f t="shared" si="21"/>
        <v>-416666.66666666669</v>
      </c>
      <c r="G120" s="160">
        <f t="shared" si="21"/>
        <v>-416666.66666666669</v>
      </c>
      <c r="H120" s="160">
        <f t="shared" si="21"/>
        <v>-416666.66666666669</v>
      </c>
      <c r="I120" s="160">
        <f t="shared" si="21"/>
        <v>-416666.66666666669</v>
      </c>
      <c r="J120" s="160">
        <f t="shared" si="21"/>
        <v>-416666.66666666669</v>
      </c>
      <c r="K120" s="160">
        <f t="shared" si="21"/>
        <v>-416666.66666666669</v>
      </c>
      <c r="L120" s="160">
        <f t="shared" si="21"/>
        <v>-416666.66666666669</v>
      </c>
      <c r="M120" s="160">
        <f t="shared" si="21"/>
        <v>-416666.66666666669</v>
      </c>
      <c r="N120" s="160">
        <f t="shared" si="21"/>
        <v>-416666.66666666669</v>
      </c>
      <c r="O120" s="160">
        <f t="shared" si="21"/>
        <v>-416666.66666666669</v>
      </c>
      <c r="P120" s="160">
        <f t="shared" si="21"/>
        <v>-416666.66666666669</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-240000</v>
      </c>
      <c r="F121" s="143">
        <f t="shared" si="22"/>
        <v>-225773.51294864074</v>
      </c>
      <c r="G121" s="143">
        <f t="shared" si="22"/>
        <v>-210693.43667419988</v>
      </c>
      <c r="H121" s="143">
        <f t="shared" si="22"/>
        <v>-194708.55582329264</v>
      </c>
      <c r="I121" s="143">
        <f t="shared" si="22"/>
        <v>-177764.58212133087</v>
      </c>
      <c r="J121" s="143">
        <f t="shared" si="22"/>
        <v>-159803.96999725146</v>
      </c>
      <c r="K121" s="143">
        <f t="shared" si="22"/>
        <v>-140765.72114572726</v>
      </c>
      <c r="L121" s="143">
        <f t="shared" si="22"/>
        <v>-120585.17736311165</v>
      </c>
      <c r="M121" s="143">
        <f t="shared" si="22"/>
        <v>-99193.800953539074</v>
      </c>
      <c r="N121" s="143">
        <f t="shared" si="22"/>
        <v>-76518.941959392119</v>
      </c>
      <c r="O121" s="143">
        <f t="shared" si="22"/>
        <v>-52483.591425596387</v>
      </c>
      <c r="P121" s="143">
        <f t="shared" si="22"/>
        <v>-27006.119859772898</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-237108.11752265465</v>
      </c>
      <c r="F122" s="151">
        <f t="shared" si="23"/>
        <v>-251334.60457401391</v>
      </c>
      <c r="G122" s="151">
        <f t="shared" si="23"/>
        <v>-266414.68084845471</v>
      </c>
      <c r="H122" s="151">
        <f t="shared" si="23"/>
        <v>-282399.56169936201</v>
      </c>
      <c r="I122" s="151">
        <f t="shared" si="23"/>
        <v>-299343.53540132375</v>
      </c>
      <c r="J122" s="151">
        <f t="shared" si="23"/>
        <v>-317304.14752540318</v>
      </c>
      <c r="K122" s="151">
        <f t="shared" si="23"/>
        <v>-336342.39637692733</v>
      </c>
      <c r="L122" s="151">
        <f t="shared" si="23"/>
        <v>-356522.94015954295</v>
      </c>
      <c r="M122" s="151">
        <f t="shared" si="23"/>
        <v>-377914.31656911556</v>
      </c>
      <c r="N122" s="151">
        <f t="shared" si="23"/>
        <v>-400589.17556326248</v>
      </c>
      <c r="O122" s="151">
        <f t="shared" si="23"/>
        <v>-424624.52609705826</v>
      </c>
      <c r="P122" s="151">
        <f t="shared" si="23"/>
        <v>-450101.99766288174</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-477108.11752265465</v>
      </c>
      <c r="F123" s="154">
        <f t="shared" si="24"/>
        <v>-477108.11752265465</v>
      </c>
      <c r="G123" s="154">
        <f t="shared" si="24"/>
        <v>-477108.11752265459</v>
      </c>
      <c r="H123" s="154">
        <f t="shared" si="24"/>
        <v>-477108.11752265465</v>
      </c>
      <c r="I123" s="154">
        <f t="shared" si="24"/>
        <v>-477108.11752265459</v>
      </c>
      <c r="J123" s="154">
        <f t="shared" si="24"/>
        <v>-477108.11752265465</v>
      </c>
      <c r="K123" s="154">
        <f t="shared" si="24"/>
        <v>-477108.11752265459</v>
      </c>
      <c r="L123" s="154">
        <f t="shared" si="24"/>
        <v>-477108.11752265459</v>
      </c>
      <c r="M123" s="154">
        <f t="shared" si="24"/>
        <v>-477108.11752265465</v>
      </c>
      <c r="N123" s="154">
        <f t="shared" si="24"/>
        <v>-477108.11752265459</v>
      </c>
      <c r="O123" s="154">
        <f t="shared" si="24"/>
        <v>-477108.11752265465</v>
      </c>
      <c r="P123" s="154">
        <f t="shared" si="24"/>
        <v>-477108.11752265465</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-2883866.6666666665</v>
      </c>
      <c r="F125" s="160">
        <f t="shared" ref="F125:AR125" si="25">F118+F120+F121</f>
        <v>-2914184.1796153071</v>
      </c>
      <c r="G125" s="160">
        <f t="shared" si="25"/>
        <v>-2944538.9833408664</v>
      </c>
      <c r="H125" s="160">
        <f t="shared" si="25"/>
        <v>-2974897.6800899589</v>
      </c>
      <c r="I125" s="160">
        <f t="shared" si="25"/>
        <v>-3005224.1555399974</v>
      </c>
      <c r="J125" s="160">
        <f t="shared" si="25"/>
        <v>-3035479.4015509579</v>
      </c>
      <c r="K125" s="160">
        <f t="shared" si="25"/>
        <v>-3065621.3279971746</v>
      </c>
      <c r="L125" s="160">
        <f t="shared" si="25"/>
        <v>-3095604.563018254</v>
      </c>
      <c r="M125" s="160">
        <f t="shared" si="25"/>
        <v>-3125380.2409884515</v>
      </c>
      <c r="N125" s="160">
        <f t="shared" si="25"/>
        <v>-3154895.7774616694</v>
      </c>
      <c r="O125" s="160">
        <f t="shared" si="25"/>
        <v>-3184094.6303045857</v>
      </c>
      <c r="P125" s="160">
        <f t="shared" si="25"/>
        <v>-3212916.0461830082</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720966.66666666663</v>
      </c>
      <c r="F126" s="143">
        <f t="shared" si="26"/>
        <v>728546.04490382678</v>
      </c>
      <c r="G126" s="143">
        <f t="shared" si="26"/>
        <v>736134.7458352166</v>
      </c>
      <c r="H126" s="143">
        <f t="shared" si="26"/>
        <v>743724.42002248974</v>
      </c>
      <c r="I126" s="143">
        <f t="shared" si="26"/>
        <v>751306.03888499935</v>
      </c>
      <c r="J126" s="143">
        <f t="shared" si="26"/>
        <v>758869.85038773948</v>
      </c>
      <c r="K126" s="143">
        <f t="shared" si="26"/>
        <v>766405.33199929364</v>
      </c>
      <c r="L126" s="143">
        <f t="shared" si="26"/>
        <v>773901.1407545635</v>
      </c>
      <c r="M126" s="143">
        <f t="shared" si="26"/>
        <v>781345.06024711288</v>
      </c>
      <c r="N126" s="143">
        <f t="shared" si="26"/>
        <v>788723.94436541735</v>
      </c>
      <c r="O126" s="143">
        <f t="shared" si="26"/>
        <v>796023.65757614642</v>
      </c>
      <c r="P126" s="143">
        <f t="shared" si="26"/>
        <v>803229.01154575206</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-1983341.4508559881</v>
      </c>
      <c r="F128" s="160">
        <f t="shared" ref="F128:AR128" si="27">F118+F123+F126</f>
        <v>-2020306.0726188277</v>
      </c>
      <c r="G128" s="160">
        <f t="shared" si="27"/>
        <v>-2058152.2516874378</v>
      </c>
      <c r="H128" s="160">
        <f t="shared" si="27"/>
        <v>-2096906.1551001647</v>
      </c>
      <c r="I128" s="160">
        <f t="shared" si="27"/>
        <v>-2136594.9853896555</v>
      </c>
      <c r="J128" s="160">
        <f t="shared" si="27"/>
        <v>-2177247.0320219551</v>
      </c>
      <c r="K128" s="160">
        <f t="shared" si="27"/>
        <v>-2218891.7257081419</v>
      </c>
      <c r="L128" s="160">
        <f t="shared" si="27"/>
        <v>-2261559.6957565667</v>
      </c>
      <c r="M128" s="160">
        <f t="shared" si="27"/>
        <v>-2305282.8306437875</v>
      </c>
      <c r="N128" s="160">
        <f t="shared" si="27"/>
        <v>-2350094.3419928476</v>
      </c>
      <c r="O128" s="160">
        <f t="shared" si="27"/>
        <v>-2396028.8321588309</v>
      </c>
      <c r="P128" s="160">
        <f t="shared" si="27"/>
        <v>-2443122.3656334714</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504000</v>
      </c>
      <c r="F129" s="143">
        <f t="shared" ref="F129:AR129" si="28">IF(F89&gt;$C$81,0,F104)</f>
        <v>504000</v>
      </c>
      <c r="G129" s="143">
        <f t="shared" si="28"/>
        <v>504000</v>
      </c>
      <c r="H129" s="143">
        <f t="shared" si="28"/>
        <v>504000</v>
      </c>
      <c r="I129" s="143">
        <f t="shared" si="28"/>
        <v>504000</v>
      </c>
      <c r="J129" s="143">
        <f t="shared" si="28"/>
        <v>504000</v>
      </c>
      <c r="K129" s="143">
        <f t="shared" si="28"/>
        <v>504000</v>
      </c>
      <c r="L129" s="143">
        <f t="shared" si="28"/>
        <v>504000</v>
      </c>
      <c r="M129" s="143">
        <f t="shared" si="28"/>
        <v>504000</v>
      </c>
      <c r="N129" s="143">
        <f t="shared" si="28"/>
        <v>504000</v>
      </c>
      <c r="O129" s="143">
        <f t="shared" si="28"/>
        <v>504000</v>
      </c>
      <c r="P129" s="143">
        <f t="shared" si="28"/>
        <v>504000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-11589348.389871972</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2048993.9815296028</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5000000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5000000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4000000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1000000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129</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4.6307858479141073</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2000</v>
      </c>
      <c r="D10" s="93" t="s">
        <v>69</v>
      </c>
      <c r="E10" s="63"/>
      <c r="F10" s="63"/>
    </row>
    <row r="11" spans="1:26" x14ac:dyDescent="0.2">
      <c r="A11" s="66"/>
      <c r="B11" s="112" t="s">
        <v>7</v>
      </c>
      <c r="C11" s="94">
        <v>2000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1</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450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0.9</v>
      </c>
      <c r="D34" s="95" t="s">
        <v>82</v>
      </c>
      <c r="E34" s="67"/>
      <c r="F34" s="63"/>
    </row>
    <row r="35" spans="1:6" x14ac:dyDescent="0.2">
      <c r="A35" s="66"/>
      <c r="B35" s="220" t="s">
        <v>25</v>
      </c>
      <c r="C35" s="94">
        <v>45</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90</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1.5770829052490787</v>
      </c>
      <c r="D84" s="93" t="s">
        <v>66</v>
      </c>
      <c r="F84" s="69"/>
    </row>
    <row r="85" spans="1:44" x14ac:dyDescent="0.2">
      <c r="A85" s="66"/>
      <c r="B85" s="112" t="s">
        <v>3</v>
      </c>
      <c r="C85" s="109">
        <f>(D139-D131)/D132</f>
        <v>4.3807858479141073</v>
      </c>
      <c r="D85" s="95" t="s">
        <v>67</v>
      </c>
      <c r="F85" s="66"/>
    </row>
    <row r="86" spans="1:44" x14ac:dyDescent="0.2">
      <c r="A86" s="66"/>
      <c r="B86" s="113" t="s">
        <v>4</v>
      </c>
      <c r="C86" s="109">
        <f>C85*100/1000*31.65</f>
        <v>13.865187208648148</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-900000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50400</v>
      </c>
      <c r="F95" s="151">
        <f t="shared" si="2"/>
        <v>50400</v>
      </c>
      <c r="G95" s="151">
        <f t="shared" si="2"/>
        <v>50400</v>
      </c>
      <c r="H95" s="151">
        <f t="shared" si="2"/>
        <v>50400</v>
      </c>
      <c r="I95" s="151">
        <f t="shared" si="2"/>
        <v>50400</v>
      </c>
      <c r="J95" s="151">
        <f t="shared" si="2"/>
        <v>50400</v>
      </c>
      <c r="K95" s="151">
        <f t="shared" si="2"/>
        <v>50400</v>
      </c>
      <c r="L95" s="151">
        <f t="shared" si="2"/>
        <v>50400</v>
      </c>
      <c r="M95" s="151">
        <f t="shared" si="2"/>
        <v>50400</v>
      </c>
      <c r="N95" s="151">
        <f t="shared" si="2"/>
        <v>50400</v>
      </c>
      <c r="O95" s="151">
        <f t="shared" si="2"/>
        <v>50400</v>
      </c>
      <c r="P95" s="151">
        <f t="shared" si="2"/>
        <v>50400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50400</v>
      </c>
      <c r="F102" s="154">
        <f t="shared" ref="F102:AR102" si="6">F95-F96</f>
        <v>50400</v>
      </c>
      <c r="G102" s="154">
        <f t="shared" si="6"/>
        <v>50400</v>
      </c>
      <c r="H102" s="154">
        <f t="shared" si="6"/>
        <v>50400</v>
      </c>
      <c r="I102" s="154">
        <f t="shared" si="6"/>
        <v>50400</v>
      </c>
      <c r="J102" s="154">
        <f t="shared" si="6"/>
        <v>50400</v>
      </c>
      <c r="K102" s="154">
        <f t="shared" si="6"/>
        <v>50400</v>
      </c>
      <c r="L102" s="154">
        <f t="shared" si="6"/>
        <v>50400</v>
      </c>
      <c r="M102" s="154">
        <f t="shared" si="6"/>
        <v>50400</v>
      </c>
      <c r="N102" s="154">
        <f t="shared" si="6"/>
        <v>50400</v>
      </c>
      <c r="O102" s="154">
        <f t="shared" si="6"/>
        <v>50400</v>
      </c>
      <c r="P102" s="154">
        <f t="shared" si="6"/>
        <v>50400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50400</v>
      </c>
      <c r="F104" s="156">
        <f t="shared" ref="F104:AR104" si="8">SUM(F101:F103)</f>
        <v>50400</v>
      </c>
      <c r="G104" s="156">
        <f t="shared" si="8"/>
        <v>50400</v>
      </c>
      <c r="H104" s="156">
        <f t="shared" si="8"/>
        <v>50400</v>
      </c>
      <c r="I104" s="156">
        <f t="shared" si="8"/>
        <v>50400</v>
      </c>
      <c r="J104" s="156">
        <f t="shared" si="8"/>
        <v>50400</v>
      </c>
      <c r="K104" s="156">
        <f t="shared" si="8"/>
        <v>50400</v>
      </c>
      <c r="L104" s="156">
        <f t="shared" si="8"/>
        <v>50400</v>
      </c>
      <c r="M104" s="156">
        <f t="shared" si="8"/>
        <v>50400</v>
      </c>
      <c r="N104" s="156">
        <f t="shared" si="8"/>
        <v>50400</v>
      </c>
      <c r="O104" s="156">
        <f t="shared" si="8"/>
        <v>50400</v>
      </c>
      <c r="P104" s="156">
        <f t="shared" si="8"/>
        <v>50400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-90000</v>
      </c>
      <c r="F106" s="174">
        <f t="shared" si="9"/>
        <v>-91800</v>
      </c>
      <c r="G106" s="174">
        <f t="shared" si="9"/>
        <v>-93636</v>
      </c>
      <c r="H106" s="174">
        <f t="shared" si="9"/>
        <v>-95508.719999999987</v>
      </c>
      <c r="I106" s="174">
        <f t="shared" si="9"/>
        <v>-97418.894400000005</v>
      </c>
      <c r="J106" s="174">
        <f t="shared" si="9"/>
        <v>-99367.272288000007</v>
      </c>
      <c r="K106" s="174">
        <f t="shared" si="9"/>
        <v>-101354.61773376001</v>
      </c>
      <c r="L106" s="174">
        <f t="shared" si="9"/>
        <v>-103381.71008843518</v>
      </c>
      <c r="M106" s="174">
        <f t="shared" si="9"/>
        <v>-105449.3442902039</v>
      </c>
      <c r="N106" s="174">
        <f t="shared" si="9"/>
        <v>-107558.33117600798</v>
      </c>
      <c r="O106" s="174">
        <f t="shared" si="9"/>
        <v>-109709.49779952814</v>
      </c>
      <c r="P106" s="174">
        <f t="shared" si="9"/>
        <v>-111903.68775551868</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50400</v>
      </c>
      <c r="F112" s="154">
        <f t="shared" si="15"/>
        <v>50400</v>
      </c>
      <c r="G112" s="154">
        <f t="shared" si="15"/>
        <v>50400</v>
      </c>
      <c r="H112" s="154">
        <f t="shared" si="15"/>
        <v>50400</v>
      </c>
      <c r="I112" s="154">
        <f t="shared" si="15"/>
        <v>50400</v>
      </c>
      <c r="J112" s="154">
        <f t="shared" si="15"/>
        <v>50400</v>
      </c>
      <c r="K112" s="154">
        <f t="shared" si="15"/>
        <v>50400</v>
      </c>
      <c r="L112" s="154">
        <f t="shared" si="15"/>
        <v>50400</v>
      </c>
      <c r="M112" s="154">
        <f t="shared" si="15"/>
        <v>50400</v>
      </c>
      <c r="N112" s="154">
        <f t="shared" si="15"/>
        <v>50400</v>
      </c>
      <c r="O112" s="154">
        <f t="shared" si="15"/>
        <v>50400</v>
      </c>
      <c r="P112" s="154">
        <f t="shared" si="15"/>
        <v>50400</v>
      </c>
      <c r="Q112" s="154">
        <f t="shared" si="15"/>
        <v>50400</v>
      </c>
      <c r="R112" s="154">
        <f t="shared" si="15"/>
        <v>50400</v>
      </c>
      <c r="S112" s="154">
        <f t="shared" si="15"/>
        <v>50400</v>
      </c>
      <c r="T112" s="154">
        <f t="shared" si="15"/>
        <v>50400</v>
      </c>
      <c r="U112" s="154">
        <f t="shared" si="15"/>
        <v>50400</v>
      </c>
      <c r="V112" s="154">
        <f t="shared" si="15"/>
        <v>50400</v>
      </c>
      <c r="W112" s="154">
        <f t="shared" si="15"/>
        <v>50400</v>
      </c>
      <c r="X112" s="154">
        <f t="shared" si="15"/>
        <v>50400</v>
      </c>
      <c r="Y112" s="154">
        <f t="shared" si="15"/>
        <v>50400</v>
      </c>
      <c r="Z112" s="154">
        <f t="shared" si="15"/>
        <v>50400</v>
      </c>
      <c r="AA112" s="154">
        <f t="shared" si="15"/>
        <v>50400</v>
      </c>
      <c r="AB112" s="154">
        <f t="shared" si="15"/>
        <v>50400</v>
      </c>
      <c r="AC112" s="154">
        <f t="shared" si="15"/>
        <v>50400</v>
      </c>
      <c r="AD112" s="154">
        <f t="shared" si="15"/>
        <v>50400</v>
      </c>
      <c r="AE112" s="154">
        <f t="shared" si="15"/>
        <v>50400</v>
      </c>
      <c r="AF112" s="154">
        <f t="shared" si="15"/>
        <v>50400</v>
      </c>
      <c r="AG112" s="154">
        <f t="shared" si="15"/>
        <v>50400</v>
      </c>
      <c r="AH112" s="154">
        <f t="shared" si="15"/>
        <v>50400</v>
      </c>
      <c r="AI112" s="154">
        <f t="shared" si="15"/>
        <v>50400</v>
      </c>
      <c r="AJ112" s="154">
        <f t="shared" si="15"/>
        <v>50400</v>
      </c>
      <c r="AK112" s="154">
        <f t="shared" si="15"/>
        <v>50400</v>
      </c>
      <c r="AL112" s="154">
        <f t="shared" si="15"/>
        <v>50400</v>
      </c>
      <c r="AM112" s="154">
        <f t="shared" si="15"/>
        <v>50400</v>
      </c>
      <c r="AN112" s="154">
        <f t="shared" si="15"/>
        <v>50400</v>
      </c>
      <c r="AO112" s="154">
        <f t="shared" si="15"/>
        <v>50400</v>
      </c>
      <c r="AP112" s="154">
        <f t="shared" si="15"/>
        <v>50400</v>
      </c>
      <c r="AQ112" s="154">
        <f t="shared" si="15"/>
        <v>50400</v>
      </c>
      <c r="AR112" s="155">
        <f t="shared" si="15"/>
        <v>50400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-90000</v>
      </c>
      <c r="F117" s="143">
        <f t="shared" ref="F117:AR117" si="19">SUM(F106:F107)</f>
        <v>-91800</v>
      </c>
      <c r="G117" s="143">
        <f t="shared" si="19"/>
        <v>-93636</v>
      </c>
      <c r="H117" s="143">
        <f t="shared" si="19"/>
        <v>-95508.719999999987</v>
      </c>
      <c r="I117" s="143">
        <f t="shared" si="19"/>
        <v>-97418.894400000005</v>
      </c>
      <c r="J117" s="143">
        <f t="shared" si="19"/>
        <v>-99367.272288000007</v>
      </c>
      <c r="K117" s="143">
        <f t="shared" si="19"/>
        <v>-101354.61773376001</v>
      </c>
      <c r="L117" s="143">
        <f t="shared" si="19"/>
        <v>-103381.71008843518</v>
      </c>
      <c r="M117" s="143">
        <f t="shared" si="19"/>
        <v>-105449.3442902039</v>
      </c>
      <c r="N117" s="143">
        <f t="shared" si="19"/>
        <v>-107558.33117600798</v>
      </c>
      <c r="O117" s="143">
        <f t="shared" si="19"/>
        <v>-109709.49779952814</v>
      </c>
      <c r="P117" s="143">
        <f t="shared" si="19"/>
        <v>-111903.68775551868</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-90000</v>
      </c>
      <c r="F118" s="151">
        <f t="shared" ref="F118:AR118" si="20">SUM(F116:F117)</f>
        <v>-91800</v>
      </c>
      <c r="G118" s="151">
        <f t="shared" si="20"/>
        <v>-93636</v>
      </c>
      <c r="H118" s="151">
        <f t="shared" si="20"/>
        <v>-95508.719999999987</v>
      </c>
      <c r="I118" s="151">
        <f t="shared" si="20"/>
        <v>-97418.894400000005</v>
      </c>
      <c r="J118" s="151">
        <f t="shared" si="20"/>
        <v>-99367.272288000007</v>
      </c>
      <c r="K118" s="151">
        <f t="shared" si="20"/>
        <v>-101354.61773376001</v>
      </c>
      <c r="L118" s="151">
        <f t="shared" si="20"/>
        <v>-103381.71008843518</v>
      </c>
      <c r="M118" s="151">
        <f t="shared" si="20"/>
        <v>-105449.3442902039</v>
      </c>
      <c r="N118" s="151">
        <f t="shared" si="20"/>
        <v>-107558.33117600798</v>
      </c>
      <c r="O118" s="151">
        <f t="shared" si="20"/>
        <v>-109709.49779952814</v>
      </c>
      <c r="P118" s="151">
        <f t="shared" si="20"/>
        <v>-111903.68775551868</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-75000</v>
      </c>
      <c r="F120" s="160">
        <f t="shared" si="21"/>
        <v>-75000</v>
      </c>
      <c r="G120" s="160">
        <f t="shared" si="21"/>
        <v>-75000</v>
      </c>
      <c r="H120" s="160">
        <f t="shared" si="21"/>
        <v>-75000</v>
      </c>
      <c r="I120" s="160">
        <f t="shared" si="21"/>
        <v>-75000</v>
      </c>
      <c r="J120" s="160">
        <f t="shared" si="21"/>
        <v>-75000</v>
      </c>
      <c r="K120" s="160">
        <f t="shared" si="21"/>
        <v>-75000</v>
      </c>
      <c r="L120" s="160">
        <f t="shared" si="21"/>
        <v>-75000</v>
      </c>
      <c r="M120" s="160">
        <f t="shared" si="21"/>
        <v>-75000</v>
      </c>
      <c r="N120" s="160">
        <f t="shared" si="21"/>
        <v>-75000</v>
      </c>
      <c r="O120" s="160">
        <f t="shared" si="21"/>
        <v>-75000</v>
      </c>
      <c r="P120" s="160">
        <f t="shared" si="21"/>
        <v>-75000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-43200</v>
      </c>
      <c r="F121" s="143">
        <f t="shared" si="22"/>
        <v>-40639.232330755331</v>
      </c>
      <c r="G121" s="143">
        <f t="shared" si="22"/>
        <v>-37924.818601355975</v>
      </c>
      <c r="H121" s="143">
        <f t="shared" si="22"/>
        <v>-35047.54004819267</v>
      </c>
      <c r="I121" s="143">
        <f t="shared" si="22"/>
        <v>-31997.62478183956</v>
      </c>
      <c r="J121" s="143">
        <f t="shared" si="22"/>
        <v>-28764.714599505267</v>
      </c>
      <c r="K121" s="143">
        <f t="shared" si="22"/>
        <v>-25337.829806230908</v>
      </c>
      <c r="L121" s="143">
        <f t="shared" si="22"/>
        <v>-21705.331925360097</v>
      </c>
      <c r="M121" s="143">
        <f t="shared" si="22"/>
        <v>-17854.884171637033</v>
      </c>
      <c r="N121" s="143">
        <f t="shared" si="22"/>
        <v>-13773.409552690584</v>
      </c>
      <c r="O121" s="143">
        <f t="shared" si="22"/>
        <v>-9447.0464566073515</v>
      </c>
      <c r="P121" s="143">
        <f t="shared" si="22"/>
        <v>-4861.1015747591227</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-42679.461154077835</v>
      </c>
      <c r="F122" s="151">
        <f t="shared" si="23"/>
        <v>-45240.228823322504</v>
      </c>
      <c r="G122" s="151">
        <f t="shared" si="23"/>
        <v>-47954.642552721853</v>
      </c>
      <c r="H122" s="151">
        <f t="shared" si="23"/>
        <v>-50831.921105885165</v>
      </c>
      <c r="I122" s="151">
        <f t="shared" si="23"/>
        <v>-53881.836372238278</v>
      </c>
      <c r="J122" s="151">
        <f t="shared" si="23"/>
        <v>-57114.746554572572</v>
      </c>
      <c r="K122" s="151">
        <f t="shared" si="23"/>
        <v>-60541.631347846924</v>
      </c>
      <c r="L122" s="151">
        <f t="shared" si="23"/>
        <v>-64174.129228717742</v>
      </c>
      <c r="M122" s="151">
        <f t="shared" si="23"/>
        <v>-68024.576982440805</v>
      </c>
      <c r="N122" s="151">
        <f t="shared" si="23"/>
        <v>-72106.051601387255</v>
      </c>
      <c r="O122" s="151">
        <f t="shared" si="23"/>
        <v>-76432.414697470478</v>
      </c>
      <c r="P122" s="151">
        <f t="shared" si="23"/>
        <v>-81018.359579318712</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-85879.461154077842</v>
      </c>
      <c r="F123" s="154">
        <f t="shared" si="24"/>
        <v>-85879.461154077842</v>
      </c>
      <c r="G123" s="154">
        <f t="shared" si="24"/>
        <v>-85879.461154077828</v>
      </c>
      <c r="H123" s="154">
        <f t="shared" si="24"/>
        <v>-85879.461154077842</v>
      </c>
      <c r="I123" s="154">
        <f t="shared" si="24"/>
        <v>-85879.461154077842</v>
      </c>
      <c r="J123" s="154">
        <f t="shared" si="24"/>
        <v>-85879.461154077842</v>
      </c>
      <c r="K123" s="154">
        <f t="shared" si="24"/>
        <v>-85879.461154077828</v>
      </c>
      <c r="L123" s="154">
        <f t="shared" si="24"/>
        <v>-85879.461154077842</v>
      </c>
      <c r="M123" s="154">
        <f t="shared" si="24"/>
        <v>-85879.461154077842</v>
      </c>
      <c r="N123" s="154">
        <f t="shared" si="24"/>
        <v>-85879.461154077842</v>
      </c>
      <c r="O123" s="154">
        <f t="shared" si="24"/>
        <v>-85879.461154077828</v>
      </c>
      <c r="P123" s="154">
        <f t="shared" si="24"/>
        <v>-85879.461154077842</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-208200</v>
      </c>
      <c r="F125" s="160">
        <f t="shared" ref="F125:AR125" si="25">F118+F120+F121</f>
        <v>-207439.23233075533</v>
      </c>
      <c r="G125" s="160">
        <f t="shared" si="25"/>
        <v>-206560.81860135598</v>
      </c>
      <c r="H125" s="160">
        <f t="shared" si="25"/>
        <v>-205556.26004819263</v>
      </c>
      <c r="I125" s="160">
        <f t="shared" si="25"/>
        <v>-204416.51918183954</v>
      </c>
      <c r="J125" s="160">
        <f t="shared" si="25"/>
        <v>-203131.98688750528</v>
      </c>
      <c r="K125" s="160">
        <f t="shared" si="25"/>
        <v>-201692.44753999091</v>
      </c>
      <c r="L125" s="160">
        <f t="shared" si="25"/>
        <v>-200087.04201379529</v>
      </c>
      <c r="M125" s="160">
        <f t="shared" si="25"/>
        <v>-198304.22846184092</v>
      </c>
      <c r="N125" s="160">
        <f t="shared" si="25"/>
        <v>-196331.74072869855</v>
      </c>
      <c r="O125" s="160">
        <f t="shared" si="25"/>
        <v>-194156.54425613547</v>
      </c>
      <c r="P125" s="160">
        <f t="shared" si="25"/>
        <v>-191764.7893302778</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52050</v>
      </c>
      <c r="F126" s="143">
        <f t="shared" si="26"/>
        <v>51859.808082688833</v>
      </c>
      <c r="G126" s="143">
        <f t="shared" si="26"/>
        <v>51640.204650338994</v>
      </c>
      <c r="H126" s="143">
        <f t="shared" si="26"/>
        <v>51389.065012048159</v>
      </c>
      <c r="I126" s="143">
        <f t="shared" si="26"/>
        <v>51104.129795459885</v>
      </c>
      <c r="J126" s="143">
        <f t="shared" si="26"/>
        <v>50782.996721876319</v>
      </c>
      <c r="K126" s="143">
        <f t="shared" si="26"/>
        <v>50423.111884997728</v>
      </c>
      <c r="L126" s="143">
        <f t="shared" si="26"/>
        <v>50021.760503448822</v>
      </c>
      <c r="M126" s="143">
        <f t="shared" si="26"/>
        <v>49576.057115460229</v>
      </c>
      <c r="N126" s="143">
        <f t="shared" si="26"/>
        <v>49082.935182174639</v>
      </c>
      <c r="O126" s="143">
        <f t="shared" si="26"/>
        <v>48539.136064033868</v>
      </c>
      <c r="P126" s="143">
        <f t="shared" si="26"/>
        <v>47941.197332569449</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-123829.46115407784</v>
      </c>
      <c r="F128" s="160">
        <f t="shared" ref="F128:AR128" si="27">F118+F123+F126</f>
        <v>-125819.65307138901</v>
      </c>
      <c r="G128" s="160">
        <f t="shared" si="27"/>
        <v>-127875.25650373884</v>
      </c>
      <c r="H128" s="160">
        <f t="shared" si="27"/>
        <v>-129999.11614202966</v>
      </c>
      <c r="I128" s="160">
        <f t="shared" si="27"/>
        <v>-132194.22575861795</v>
      </c>
      <c r="J128" s="160">
        <f t="shared" si="27"/>
        <v>-134463.73672020153</v>
      </c>
      <c r="K128" s="160">
        <f t="shared" si="27"/>
        <v>-136810.9670028401</v>
      </c>
      <c r="L128" s="160">
        <f t="shared" si="27"/>
        <v>-139239.41073906422</v>
      </c>
      <c r="M128" s="160">
        <f t="shared" si="27"/>
        <v>-141752.7483288215</v>
      </c>
      <c r="N128" s="160">
        <f t="shared" si="27"/>
        <v>-144354.85714791119</v>
      </c>
      <c r="O128" s="160">
        <f t="shared" si="27"/>
        <v>-147049.8228895721</v>
      </c>
      <c r="P128" s="160">
        <f t="shared" si="27"/>
        <v>-149841.95157702707</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50400</v>
      </c>
      <c r="F129" s="143">
        <f t="shared" ref="F129:AR129" si="28">IF(F89&gt;$C$81,0,F104)</f>
        <v>50400</v>
      </c>
      <c r="G129" s="143">
        <f t="shared" si="28"/>
        <v>50400</v>
      </c>
      <c r="H129" s="143">
        <f t="shared" si="28"/>
        <v>50400</v>
      </c>
      <c r="I129" s="143">
        <f t="shared" si="28"/>
        <v>50400</v>
      </c>
      <c r="J129" s="143">
        <f t="shared" si="28"/>
        <v>50400</v>
      </c>
      <c r="K129" s="143">
        <f t="shared" si="28"/>
        <v>50400</v>
      </c>
      <c r="L129" s="143">
        <f t="shared" si="28"/>
        <v>50400</v>
      </c>
      <c r="M129" s="143">
        <f t="shared" si="28"/>
        <v>50400</v>
      </c>
      <c r="N129" s="143">
        <f t="shared" si="28"/>
        <v>50400</v>
      </c>
      <c r="O129" s="143">
        <f t="shared" si="28"/>
        <v>50400</v>
      </c>
      <c r="P129" s="143">
        <f t="shared" si="28"/>
        <v>50400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-717620.38367460645</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204899.39815296029</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900000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900000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720000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180000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130</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8.2081278164545992</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350</v>
      </c>
      <c r="D10" s="93" t="s">
        <v>69</v>
      </c>
      <c r="E10" s="63"/>
      <c r="F10" s="63"/>
    </row>
    <row r="11" spans="1:26" x14ac:dyDescent="0.2">
      <c r="A11" s="66"/>
      <c r="B11" s="112" t="s">
        <v>7</v>
      </c>
      <c r="C11" s="94">
        <v>350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1</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240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8.4000000000000005E-2</v>
      </c>
      <c r="D34" s="95" t="s">
        <v>82</v>
      </c>
      <c r="E34" s="67"/>
      <c r="F34" s="63"/>
    </row>
    <row r="35" spans="1:6" x14ac:dyDescent="0.2">
      <c r="A35" s="66"/>
      <c r="B35" s="220" t="s">
        <v>25</v>
      </c>
      <c r="C35" s="94">
        <v>55</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19.25</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3.4</v>
      </c>
      <c r="D47" s="95" t="s">
        <v>90</v>
      </c>
    </row>
    <row r="48" spans="1:6" x14ac:dyDescent="0.2">
      <c r="A48" s="66"/>
      <c r="B48" s="112" t="s">
        <v>34</v>
      </c>
      <c r="C48" s="101">
        <v>0</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5</v>
      </c>
      <c r="D79" s="95" t="s">
        <v>94</v>
      </c>
    </row>
    <row r="80" spans="1:6" x14ac:dyDescent="0.2">
      <c r="A80" s="66"/>
      <c r="B80" s="114" t="s">
        <v>62</v>
      </c>
      <c r="C80" s="94">
        <v>5</v>
      </c>
      <c r="D80" s="95" t="s">
        <v>94</v>
      </c>
    </row>
    <row r="81" spans="1:44" x14ac:dyDescent="0.2">
      <c r="A81" s="66"/>
      <c r="B81" s="113" t="s">
        <v>63</v>
      </c>
      <c r="C81" s="94">
        <v>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2.9549260139236555</v>
      </c>
      <c r="D84" s="93" t="s">
        <v>66</v>
      </c>
      <c r="F84" s="69"/>
    </row>
    <row r="85" spans="1:44" x14ac:dyDescent="0.2">
      <c r="A85" s="66"/>
      <c r="B85" s="112" t="s">
        <v>3</v>
      </c>
      <c r="C85" s="109">
        <f>(D139-D131)/D132</f>
        <v>8.2081278164545992</v>
      </c>
      <c r="D85" s="95" t="s">
        <v>67</v>
      </c>
      <c r="F85" s="66"/>
    </row>
    <row r="86" spans="1:44" x14ac:dyDescent="0.2">
      <c r="A86" s="66"/>
      <c r="B86" s="113" t="s">
        <v>4</v>
      </c>
      <c r="C86" s="109">
        <f>C85*100/1000*31.65</f>
        <v>25.978724539078804</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-84000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5040</v>
      </c>
      <c r="F95" s="151">
        <f t="shared" si="2"/>
        <v>5040</v>
      </c>
      <c r="G95" s="151">
        <f t="shared" si="2"/>
        <v>5040</v>
      </c>
      <c r="H95" s="151">
        <f t="shared" si="2"/>
        <v>5040</v>
      </c>
      <c r="I95" s="151">
        <f t="shared" si="2"/>
        <v>5040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5040</v>
      </c>
      <c r="F102" s="154">
        <f t="shared" ref="F102:AR102" si="6">F95-F96</f>
        <v>5040</v>
      </c>
      <c r="G102" s="154">
        <f t="shared" si="6"/>
        <v>5040</v>
      </c>
      <c r="H102" s="154">
        <f t="shared" si="6"/>
        <v>5040</v>
      </c>
      <c r="I102" s="154">
        <f t="shared" si="6"/>
        <v>5040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5040</v>
      </c>
      <c r="F104" s="156">
        <f t="shared" ref="F104:AR104" si="8">SUM(F101:F103)</f>
        <v>5040</v>
      </c>
      <c r="G104" s="156">
        <f t="shared" si="8"/>
        <v>5040</v>
      </c>
      <c r="H104" s="156">
        <f t="shared" si="8"/>
        <v>5040</v>
      </c>
      <c r="I104" s="156">
        <f t="shared" si="8"/>
        <v>5040</v>
      </c>
      <c r="J104" s="156">
        <f t="shared" si="8"/>
        <v>0</v>
      </c>
      <c r="K104" s="156">
        <f t="shared" si="8"/>
        <v>0</v>
      </c>
      <c r="L104" s="156">
        <f t="shared" si="8"/>
        <v>0</v>
      </c>
      <c r="M104" s="156">
        <f t="shared" si="8"/>
        <v>0</v>
      </c>
      <c r="N104" s="156">
        <f t="shared" si="8"/>
        <v>0</v>
      </c>
      <c r="O104" s="156">
        <f t="shared" si="8"/>
        <v>0</v>
      </c>
      <c r="P104" s="156">
        <f t="shared" si="8"/>
        <v>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-19250</v>
      </c>
      <c r="F106" s="174">
        <f t="shared" si="9"/>
        <v>-19635</v>
      </c>
      <c r="G106" s="174">
        <f t="shared" si="9"/>
        <v>-20027.7</v>
      </c>
      <c r="H106" s="174">
        <f t="shared" si="9"/>
        <v>-20428.253999999997</v>
      </c>
      <c r="I106" s="174">
        <f t="shared" si="9"/>
        <v>-20836.819080000001</v>
      </c>
      <c r="J106" s="174">
        <f t="shared" si="9"/>
        <v>0</v>
      </c>
      <c r="K106" s="174">
        <f t="shared" si="9"/>
        <v>0</v>
      </c>
      <c r="L106" s="174">
        <f t="shared" si="9"/>
        <v>0</v>
      </c>
      <c r="M106" s="174">
        <f t="shared" si="9"/>
        <v>0</v>
      </c>
      <c r="N106" s="174">
        <f t="shared" si="9"/>
        <v>0</v>
      </c>
      <c r="O106" s="174">
        <f t="shared" si="9"/>
        <v>0</v>
      </c>
      <c r="P106" s="174">
        <f t="shared" si="9"/>
        <v>0</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5040</v>
      </c>
      <c r="F112" s="154">
        <f t="shared" si="15"/>
        <v>5040</v>
      </c>
      <c r="G112" s="154">
        <f t="shared" si="15"/>
        <v>5040</v>
      </c>
      <c r="H112" s="154">
        <f t="shared" si="15"/>
        <v>5040</v>
      </c>
      <c r="I112" s="154">
        <f t="shared" si="15"/>
        <v>5040</v>
      </c>
      <c r="J112" s="154">
        <f t="shared" si="15"/>
        <v>5040</v>
      </c>
      <c r="K112" s="154">
        <f t="shared" si="15"/>
        <v>5040</v>
      </c>
      <c r="L112" s="154">
        <f t="shared" si="15"/>
        <v>5040</v>
      </c>
      <c r="M112" s="154">
        <f t="shared" si="15"/>
        <v>5040</v>
      </c>
      <c r="N112" s="154">
        <f t="shared" si="15"/>
        <v>5040</v>
      </c>
      <c r="O112" s="154">
        <f t="shared" si="15"/>
        <v>5040</v>
      </c>
      <c r="P112" s="154">
        <f t="shared" si="15"/>
        <v>5040</v>
      </c>
      <c r="Q112" s="154">
        <f t="shared" si="15"/>
        <v>5040</v>
      </c>
      <c r="R112" s="154">
        <f t="shared" si="15"/>
        <v>5040</v>
      </c>
      <c r="S112" s="154">
        <f t="shared" si="15"/>
        <v>5040</v>
      </c>
      <c r="T112" s="154">
        <f t="shared" si="15"/>
        <v>5040</v>
      </c>
      <c r="U112" s="154">
        <f t="shared" si="15"/>
        <v>5040</v>
      </c>
      <c r="V112" s="154">
        <f t="shared" si="15"/>
        <v>5040</v>
      </c>
      <c r="W112" s="154">
        <f t="shared" si="15"/>
        <v>5040</v>
      </c>
      <c r="X112" s="154">
        <f t="shared" si="15"/>
        <v>5040</v>
      </c>
      <c r="Y112" s="154">
        <f t="shared" si="15"/>
        <v>5040</v>
      </c>
      <c r="Z112" s="154">
        <f t="shared" si="15"/>
        <v>5040</v>
      </c>
      <c r="AA112" s="154">
        <f t="shared" si="15"/>
        <v>5040</v>
      </c>
      <c r="AB112" s="154">
        <f t="shared" si="15"/>
        <v>5040</v>
      </c>
      <c r="AC112" s="154">
        <f t="shared" si="15"/>
        <v>5040</v>
      </c>
      <c r="AD112" s="154">
        <f t="shared" si="15"/>
        <v>5040</v>
      </c>
      <c r="AE112" s="154">
        <f t="shared" si="15"/>
        <v>5040</v>
      </c>
      <c r="AF112" s="154">
        <f t="shared" si="15"/>
        <v>5040</v>
      </c>
      <c r="AG112" s="154">
        <f t="shared" si="15"/>
        <v>5040</v>
      </c>
      <c r="AH112" s="154">
        <f t="shared" si="15"/>
        <v>5040</v>
      </c>
      <c r="AI112" s="154">
        <f t="shared" si="15"/>
        <v>5040</v>
      </c>
      <c r="AJ112" s="154">
        <f t="shared" si="15"/>
        <v>5040</v>
      </c>
      <c r="AK112" s="154">
        <f t="shared" si="15"/>
        <v>5040</v>
      </c>
      <c r="AL112" s="154">
        <f t="shared" si="15"/>
        <v>5040</v>
      </c>
      <c r="AM112" s="154">
        <f t="shared" si="15"/>
        <v>5040</v>
      </c>
      <c r="AN112" s="154">
        <f t="shared" si="15"/>
        <v>5040</v>
      </c>
      <c r="AO112" s="154">
        <f t="shared" si="15"/>
        <v>5040</v>
      </c>
      <c r="AP112" s="154">
        <f t="shared" si="15"/>
        <v>5040</v>
      </c>
      <c r="AQ112" s="154">
        <f t="shared" si="15"/>
        <v>5040</v>
      </c>
      <c r="AR112" s="155">
        <f t="shared" si="15"/>
        <v>5040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-19250</v>
      </c>
      <c r="F117" s="143">
        <f t="shared" ref="F117:AR117" si="19">SUM(F106:F107)</f>
        <v>-19635</v>
      </c>
      <c r="G117" s="143">
        <f t="shared" si="19"/>
        <v>-20027.7</v>
      </c>
      <c r="H117" s="143">
        <f t="shared" si="19"/>
        <v>-20428.253999999997</v>
      </c>
      <c r="I117" s="143">
        <f t="shared" si="19"/>
        <v>-20836.819080000001</v>
      </c>
      <c r="J117" s="143">
        <f t="shared" si="19"/>
        <v>0</v>
      </c>
      <c r="K117" s="143">
        <f t="shared" si="19"/>
        <v>0</v>
      </c>
      <c r="L117" s="143">
        <f t="shared" si="19"/>
        <v>0</v>
      </c>
      <c r="M117" s="143">
        <f t="shared" si="19"/>
        <v>0</v>
      </c>
      <c r="N117" s="143">
        <f t="shared" si="19"/>
        <v>0</v>
      </c>
      <c r="O117" s="143">
        <f t="shared" si="19"/>
        <v>0</v>
      </c>
      <c r="P117" s="143">
        <f t="shared" si="19"/>
        <v>0</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-19250</v>
      </c>
      <c r="F118" s="151">
        <f t="shared" ref="F118:AR118" si="20">SUM(F116:F117)</f>
        <v>-19635</v>
      </c>
      <c r="G118" s="151">
        <f t="shared" si="20"/>
        <v>-20027.7</v>
      </c>
      <c r="H118" s="151">
        <f t="shared" si="20"/>
        <v>-20428.253999999997</v>
      </c>
      <c r="I118" s="151">
        <f t="shared" si="20"/>
        <v>-20836.819080000001</v>
      </c>
      <c r="J118" s="151">
        <f t="shared" si="20"/>
        <v>0</v>
      </c>
      <c r="K118" s="151">
        <f t="shared" si="20"/>
        <v>0</v>
      </c>
      <c r="L118" s="151">
        <f t="shared" si="20"/>
        <v>0</v>
      </c>
      <c r="M118" s="151">
        <f t="shared" si="20"/>
        <v>0</v>
      </c>
      <c r="N118" s="151">
        <f t="shared" si="20"/>
        <v>0</v>
      </c>
      <c r="O118" s="151">
        <f t="shared" si="20"/>
        <v>0</v>
      </c>
      <c r="P118" s="151">
        <f t="shared" si="20"/>
        <v>0</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-16800</v>
      </c>
      <c r="F120" s="160">
        <f t="shared" si="21"/>
        <v>-16800</v>
      </c>
      <c r="G120" s="160">
        <f t="shared" si="21"/>
        <v>-16800</v>
      </c>
      <c r="H120" s="160">
        <f t="shared" si="21"/>
        <v>-16800</v>
      </c>
      <c r="I120" s="160">
        <f t="shared" si="21"/>
        <v>-16800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-4032</v>
      </c>
      <c r="F121" s="143">
        <f t="shared" si="22"/>
        <v>-3316.737713461443</v>
      </c>
      <c r="G121" s="143">
        <f t="shared" si="22"/>
        <v>-2558.5596897305727</v>
      </c>
      <c r="H121" s="143">
        <f t="shared" si="22"/>
        <v>-1754.890984575851</v>
      </c>
      <c r="I121" s="143">
        <f t="shared" si="22"/>
        <v>-903.00215711184558</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-11921.038108975943</v>
      </c>
      <c r="F122" s="151">
        <f t="shared" si="23"/>
        <v>-12636.3003955145</v>
      </c>
      <c r="G122" s="151">
        <f t="shared" si="23"/>
        <v>-13394.478419245368</v>
      </c>
      <c r="H122" s="151">
        <f t="shared" si="23"/>
        <v>-14198.14712440009</v>
      </c>
      <c r="I122" s="151">
        <f t="shared" si="23"/>
        <v>-15050.035951864096</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-15953.038108975943</v>
      </c>
      <c r="F123" s="154">
        <f t="shared" si="24"/>
        <v>-15953.038108975943</v>
      </c>
      <c r="G123" s="154">
        <f t="shared" si="24"/>
        <v>-15953.038108975941</v>
      </c>
      <c r="H123" s="154">
        <f t="shared" si="24"/>
        <v>-15953.038108975941</v>
      </c>
      <c r="I123" s="154">
        <f t="shared" si="24"/>
        <v>-15953.038108975941</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-40082</v>
      </c>
      <c r="F125" s="160">
        <f t="shared" ref="F125:AR125" si="25">F118+F120+F121</f>
        <v>-39751.737713461443</v>
      </c>
      <c r="G125" s="160">
        <f t="shared" si="25"/>
        <v>-39386.25968973057</v>
      </c>
      <c r="H125" s="160">
        <f t="shared" si="25"/>
        <v>-38983.144984575854</v>
      </c>
      <c r="I125" s="160">
        <f t="shared" si="25"/>
        <v>-38539.82123711185</v>
      </c>
      <c r="J125" s="160">
        <f t="shared" si="25"/>
        <v>0</v>
      </c>
      <c r="K125" s="160">
        <f t="shared" si="25"/>
        <v>0</v>
      </c>
      <c r="L125" s="160">
        <f t="shared" si="25"/>
        <v>0</v>
      </c>
      <c r="M125" s="160">
        <f t="shared" si="25"/>
        <v>0</v>
      </c>
      <c r="N125" s="160">
        <f t="shared" si="25"/>
        <v>0</v>
      </c>
      <c r="O125" s="160">
        <f t="shared" si="25"/>
        <v>0</v>
      </c>
      <c r="P125" s="160">
        <f t="shared" si="25"/>
        <v>0</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10020.5</v>
      </c>
      <c r="F126" s="143">
        <f t="shared" si="26"/>
        <v>9937.9344283653609</v>
      </c>
      <c r="G126" s="143">
        <f t="shared" si="26"/>
        <v>9846.5649224326426</v>
      </c>
      <c r="H126" s="143">
        <f t="shared" si="26"/>
        <v>9745.7862461439636</v>
      </c>
      <c r="I126" s="143">
        <f t="shared" si="26"/>
        <v>9634.9553092779624</v>
      </c>
      <c r="J126" s="143">
        <f t="shared" si="26"/>
        <v>0</v>
      </c>
      <c r="K126" s="143">
        <f t="shared" si="26"/>
        <v>0</v>
      </c>
      <c r="L126" s="143">
        <f t="shared" si="26"/>
        <v>0</v>
      </c>
      <c r="M126" s="143">
        <f t="shared" si="26"/>
        <v>0</v>
      </c>
      <c r="N126" s="143">
        <f t="shared" si="26"/>
        <v>0</v>
      </c>
      <c r="O126" s="143">
        <f t="shared" si="26"/>
        <v>0</v>
      </c>
      <c r="P126" s="143">
        <f t="shared" si="26"/>
        <v>0</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-25182.538108975947</v>
      </c>
      <c r="F128" s="160">
        <f t="shared" ref="F128:AR128" si="27">F118+F123+F126</f>
        <v>-25650.103680610584</v>
      </c>
      <c r="G128" s="160">
        <f t="shared" si="27"/>
        <v>-26134.173186543303</v>
      </c>
      <c r="H128" s="160">
        <f t="shared" si="27"/>
        <v>-26635.505862831975</v>
      </c>
      <c r="I128" s="160">
        <f t="shared" si="27"/>
        <v>-27154.90187969798</v>
      </c>
      <c r="J128" s="160">
        <f t="shared" si="27"/>
        <v>0</v>
      </c>
      <c r="K128" s="160">
        <f t="shared" si="27"/>
        <v>0</v>
      </c>
      <c r="L128" s="160">
        <f t="shared" si="27"/>
        <v>0</v>
      </c>
      <c r="M128" s="160">
        <f t="shared" si="27"/>
        <v>0</v>
      </c>
      <c r="N128" s="160">
        <f t="shared" si="27"/>
        <v>0</v>
      </c>
      <c r="O128" s="160">
        <f t="shared" si="27"/>
        <v>0</v>
      </c>
      <c r="P128" s="160">
        <f t="shared" si="27"/>
        <v>0</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5040</v>
      </c>
      <c r="F129" s="143">
        <f t="shared" ref="F129:AR129" si="28">IF(F89&gt;$C$81,0,F104)</f>
        <v>5040</v>
      </c>
      <c r="G129" s="143">
        <f t="shared" si="28"/>
        <v>5040</v>
      </c>
      <c r="H129" s="143">
        <f t="shared" si="28"/>
        <v>5040</v>
      </c>
      <c r="I129" s="143">
        <f t="shared" si="28"/>
        <v>5040</v>
      </c>
      <c r="J129" s="143">
        <f t="shared" si="28"/>
        <v>0</v>
      </c>
      <c r="K129" s="143">
        <f t="shared" si="28"/>
        <v>0</v>
      </c>
      <c r="L129" s="143">
        <f t="shared" si="28"/>
        <v>0</v>
      </c>
      <c r="M129" s="143">
        <f t="shared" si="28"/>
        <v>0</v>
      </c>
      <c r="N129" s="143">
        <f t="shared" si="28"/>
        <v>0</v>
      </c>
      <c r="O129" s="143">
        <f t="shared" si="28"/>
        <v>0</v>
      </c>
      <c r="P129" s="143">
        <f t="shared" si="28"/>
        <v>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-87206.388169117301</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12671.146270483103</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84000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67200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16800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96</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40.878190559597442</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8684.21052631579</v>
      </c>
      <c r="D10" s="93" t="s">
        <v>69</v>
      </c>
      <c r="E10" s="63"/>
      <c r="F10" s="63"/>
    </row>
    <row r="11" spans="1:26" x14ac:dyDescent="0.2">
      <c r="A11" s="66"/>
      <c r="B11" s="112" t="s">
        <v>7</v>
      </c>
      <c r="C11" s="94">
        <v>5000</v>
      </c>
      <c r="D11" s="95" t="s">
        <v>70</v>
      </c>
      <c r="E11" s="63"/>
      <c r="F11" s="63"/>
    </row>
    <row r="12" spans="1:26" x14ac:dyDescent="0.2">
      <c r="A12" s="66"/>
      <c r="B12" s="112" t="s">
        <v>8</v>
      </c>
      <c r="C12" s="94">
        <v>1650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0.18999999999999997</v>
      </c>
      <c r="D20" s="93"/>
      <c r="E20" s="67"/>
      <c r="F20" s="63"/>
    </row>
    <row r="21" spans="1:6" ht="12.75" customHeight="1" x14ac:dyDescent="0.2">
      <c r="A21" s="66"/>
      <c r="B21" s="112" t="s">
        <v>16</v>
      </c>
      <c r="C21" s="96">
        <f>IF(C12&gt;0,C20-(C23*C11*C16*C20)/(C12*C15),)</f>
        <v>0.11803030303030301</v>
      </c>
      <c r="D21" s="95"/>
      <c r="E21" s="67"/>
      <c r="F21" s="63"/>
    </row>
    <row r="22" spans="1:6" ht="12.75" customHeight="1" x14ac:dyDescent="0.2">
      <c r="A22" s="66"/>
      <c r="B22" s="112" t="s">
        <v>17</v>
      </c>
      <c r="C22" s="96">
        <f>IF(C10&gt;0,C11/C10,0)</f>
        <v>0.57575757575757569</v>
      </c>
      <c r="D22" s="95"/>
      <c r="E22" s="67"/>
      <c r="F22" s="63"/>
    </row>
    <row r="23" spans="1:6" ht="12.75" customHeight="1" x14ac:dyDescent="0.2">
      <c r="A23" s="66"/>
      <c r="B23" s="112" t="s">
        <v>18</v>
      </c>
      <c r="C23" s="97">
        <v>0.25</v>
      </c>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1550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13.460526315789474</v>
      </c>
      <c r="D34" s="95" t="s">
        <v>82</v>
      </c>
      <c r="E34" s="67"/>
      <c r="F34" s="63"/>
    </row>
    <row r="35" spans="1:6" x14ac:dyDescent="0.2">
      <c r="A35" s="66"/>
      <c r="B35" s="220" t="s">
        <v>25</v>
      </c>
      <c r="C35" s="94">
        <v>80</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694.73684210526312</v>
      </c>
      <c r="D40" s="95" t="s">
        <v>83</v>
      </c>
      <c r="E40" s="63"/>
      <c r="F40" s="63"/>
    </row>
    <row r="41" spans="1:6" x14ac:dyDescent="0.2">
      <c r="A41" s="66"/>
      <c r="B41" s="112" t="s">
        <v>27</v>
      </c>
      <c r="C41" s="94">
        <v>6.0000000000000001E-3</v>
      </c>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9</v>
      </c>
      <c r="D47" s="95" t="s">
        <v>90</v>
      </c>
    </row>
    <row r="48" spans="1:6" x14ac:dyDescent="0.2">
      <c r="A48" s="66"/>
      <c r="B48" s="112" t="s">
        <v>34</v>
      </c>
      <c r="C48" s="101">
        <v>48</v>
      </c>
      <c r="D48" s="95" t="s">
        <v>91</v>
      </c>
    </row>
    <row r="49" spans="1:7" x14ac:dyDescent="0.2">
      <c r="A49" s="66"/>
      <c r="B49" s="126" t="s">
        <v>35</v>
      </c>
      <c r="C49" s="198">
        <v>1</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14.62614860145508</v>
      </c>
      <c r="D84" s="93" t="s">
        <v>66</v>
      </c>
      <c r="F84" s="69"/>
    </row>
    <row r="85" spans="1:44" x14ac:dyDescent="0.2">
      <c r="A85" s="66"/>
      <c r="B85" s="112" t="s">
        <v>3</v>
      </c>
      <c r="C85" s="109">
        <f>(D139-D131)/D132</f>
        <v>40.628190559597442</v>
      </c>
      <c r="D85" s="95" t="s">
        <v>67</v>
      </c>
      <c r="F85" s="66"/>
    </row>
    <row r="86" spans="1:44" x14ac:dyDescent="0.2">
      <c r="A86" s="66"/>
      <c r="B86" s="113" t="s">
        <v>4</v>
      </c>
      <c r="C86" s="109">
        <f>C85*100/1000*31.65</f>
        <v>128.58822312112591</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-13460526.315789474</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8199999.9999999991</v>
      </c>
      <c r="F93" s="147">
        <f t="shared" si="1"/>
        <v>8199999.9999999991</v>
      </c>
      <c r="G93" s="147">
        <f t="shared" si="1"/>
        <v>8199999.9999999991</v>
      </c>
      <c r="H93" s="147">
        <f t="shared" si="1"/>
        <v>8199999.9999999991</v>
      </c>
      <c r="I93" s="147">
        <f t="shared" si="1"/>
        <v>8199999.9999999991</v>
      </c>
      <c r="J93" s="147">
        <f t="shared" si="1"/>
        <v>8199999.9999999991</v>
      </c>
      <c r="K93" s="147">
        <f t="shared" si="1"/>
        <v>8199999.9999999991</v>
      </c>
      <c r="L93" s="147">
        <f t="shared" si="1"/>
        <v>8199999.9999999991</v>
      </c>
      <c r="M93" s="147">
        <f t="shared" si="1"/>
        <v>8199999.9999999991</v>
      </c>
      <c r="N93" s="147">
        <f t="shared" si="1"/>
        <v>8199999.9999999991</v>
      </c>
      <c r="O93" s="147">
        <f t="shared" si="1"/>
        <v>8199999.9999999991</v>
      </c>
      <c r="P93" s="147">
        <f t="shared" si="1"/>
        <v>8199999.9999999991</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72000</v>
      </c>
      <c r="F95" s="151">
        <f t="shared" si="2"/>
        <v>72000</v>
      </c>
      <c r="G95" s="151">
        <f t="shared" si="2"/>
        <v>72000</v>
      </c>
      <c r="H95" s="151">
        <f t="shared" si="2"/>
        <v>72000</v>
      </c>
      <c r="I95" s="151">
        <f t="shared" si="2"/>
        <v>72000</v>
      </c>
      <c r="J95" s="151">
        <f t="shared" si="2"/>
        <v>72000</v>
      </c>
      <c r="K95" s="151">
        <f t="shared" si="2"/>
        <v>72000</v>
      </c>
      <c r="L95" s="151">
        <f t="shared" si="2"/>
        <v>72000</v>
      </c>
      <c r="M95" s="151">
        <f t="shared" si="2"/>
        <v>72000</v>
      </c>
      <c r="N95" s="151">
        <f t="shared" si="2"/>
        <v>72000</v>
      </c>
      <c r="O95" s="151">
        <f t="shared" si="2"/>
        <v>72000</v>
      </c>
      <c r="P95" s="151">
        <f t="shared" si="2"/>
        <v>72000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29519.999999999993</v>
      </c>
      <c r="F101" s="154">
        <f t="shared" ref="F101:AR101" si="5">(F93-F94)/1000*3.6</f>
        <v>29519.999999999993</v>
      </c>
      <c r="G101" s="154">
        <f t="shared" si="5"/>
        <v>29519.999999999993</v>
      </c>
      <c r="H101" s="154">
        <f t="shared" si="5"/>
        <v>29519.999999999993</v>
      </c>
      <c r="I101" s="154">
        <f t="shared" si="5"/>
        <v>29519.999999999993</v>
      </c>
      <c r="J101" s="154">
        <f t="shared" si="5"/>
        <v>29519.999999999993</v>
      </c>
      <c r="K101" s="154">
        <f t="shared" si="5"/>
        <v>29519.999999999993</v>
      </c>
      <c r="L101" s="154">
        <f t="shared" si="5"/>
        <v>29519.999999999993</v>
      </c>
      <c r="M101" s="154">
        <f t="shared" si="5"/>
        <v>29519.999999999993</v>
      </c>
      <c r="N101" s="154">
        <f t="shared" si="5"/>
        <v>29519.999999999993</v>
      </c>
      <c r="O101" s="154">
        <f t="shared" si="5"/>
        <v>29519.999999999993</v>
      </c>
      <c r="P101" s="154">
        <f t="shared" si="5"/>
        <v>29519.999999999993</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72000</v>
      </c>
      <c r="F102" s="154">
        <f t="shared" ref="F102:AR102" si="6">F95-F96</f>
        <v>72000</v>
      </c>
      <c r="G102" s="154">
        <f t="shared" si="6"/>
        <v>72000</v>
      </c>
      <c r="H102" s="154">
        <f t="shared" si="6"/>
        <v>72000</v>
      </c>
      <c r="I102" s="154">
        <f t="shared" si="6"/>
        <v>72000</v>
      </c>
      <c r="J102" s="154">
        <f t="shared" si="6"/>
        <v>72000</v>
      </c>
      <c r="K102" s="154">
        <f t="shared" si="6"/>
        <v>72000</v>
      </c>
      <c r="L102" s="154">
        <f t="shared" si="6"/>
        <v>72000</v>
      </c>
      <c r="M102" s="154">
        <f t="shared" si="6"/>
        <v>72000</v>
      </c>
      <c r="N102" s="154">
        <f t="shared" si="6"/>
        <v>72000</v>
      </c>
      <c r="O102" s="154">
        <f t="shared" si="6"/>
        <v>72000</v>
      </c>
      <c r="P102" s="154">
        <f t="shared" si="6"/>
        <v>72000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101520</v>
      </c>
      <c r="F104" s="156">
        <f t="shared" ref="F104:AR104" si="8">SUM(F101:F103)</f>
        <v>101520</v>
      </c>
      <c r="G104" s="156">
        <f t="shared" si="8"/>
        <v>101520</v>
      </c>
      <c r="H104" s="156">
        <f t="shared" si="8"/>
        <v>101520</v>
      </c>
      <c r="I104" s="156">
        <f t="shared" si="8"/>
        <v>101520</v>
      </c>
      <c r="J104" s="156">
        <f t="shared" si="8"/>
        <v>101520</v>
      </c>
      <c r="K104" s="156">
        <f t="shared" si="8"/>
        <v>101520</v>
      </c>
      <c r="L104" s="156">
        <f t="shared" si="8"/>
        <v>101520</v>
      </c>
      <c r="M104" s="156">
        <f t="shared" si="8"/>
        <v>101520</v>
      </c>
      <c r="N104" s="156">
        <f t="shared" si="8"/>
        <v>101520</v>
      </c>
      <c r="O104" s="156">
        <f t="shared" si="8"/>
        <v>101520</v>
      </c>
      <c r="P104" s="156">
        <f t="shared" si="8"/>
        <v>101520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-743936.84210526315</v>
      </c>
      <c r="F106" s="174">
        <f t="shared" si="9"/>
        <v>-758815.57894736843</v>
      </c>
      <c r="G106" s="174">
        <f t="shared" si="9"/>
        <v>-773991.89052631578</v>
      </c>
      <c r="H106" s="174">
        <f t="shared" si="9"/>
        <v>-789471.72833684203</v>
      </c>
      <c r="I106" s="174">
        <f t="shared" si="9"/>
        <v>-805261.16290357895</v>
      </c>
      <c r="J106" s="174">
        <f t="shared" si="9"/>
        <v>-821366.38616165053</v>
      </c>
      <c r="K106" s="174">
        <f t="shared" si="9"/>
        <v>-837793.71388488356</v>
      </c>
      <c r="L106" s="174">
        <f t="shared" si="9"/>
        <v>-854549.58816258109</v>
      </c>
      <c r="M106" s="174">
        <f t="shared" si="9"/>
        <v>-871640.5799258328</v>
      </c>
      <c r="N106" s="174">
        <f t="shared" si="9"/>
        <v>-889073.39152434946</v>
      </c>
      <c r="O106" s="174">
        <f t="shared" si="9"/>
        <v>-906854.8593548364</v>
      </c>
      <c r="P106" s="174">
        <f t="shared" si="9"/>
        <v>-924991.956541933</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-1361684.210526316</v>
      </c>
      <c r="F107" s="143">
        <f t="shared" si="10"/>
        <v>-1388917.8947368423</v>
      </c>
      <c r="G107" s="143">
        <f t="shared" si="10"/>
        <v>-1416696.2526315791</v>
      </c>
      <c r="H107" s="143">
        <f t="shared" si="10"/>
        <v>-1445030.1776842107</v>
      </c>
      <c r="I107" s="143">
        <f t="shared" si="10"/>
        <v>-1473930.7812378949</v>
      </c>
      <c r="J107" s="143">
        <f t="shared" si="10"/>
        <v>-1503409.3968626529</v>
      </c>
      <c r="K107" s="143">
        <f t="shared" si="10"/>
        <v>-1533477.584799906</v>
      </c>
      <c r="L107" s="143">
        <f t="shared" si="10"/>
        <v>-1564147.1364959038</v>
      </c>
      <c r="M107" s="143">
        <f t="shared" si="10"/>
        <v>-1595430.0792258219</v>
      </c>
      <c r="N107" s="143">
        <f t="shared" si="10"/>
        <v>-1627338.6808103384</v>
      </c>
      <c r="O107" s="143">
        <f t="shared" si="10"/>
        <v>-1659885.4544265452</v>
      </c>
      <c r="P107" s="143">
        <f t="shared" si="10"/>
        <v>-1693083.1635150758</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119520</v>
      </c>
      <c r="F112" s="154">
        <f t="shared" si="15"/>
        <v>119520</v>
      </c>
      <c r="G112" s="154">
        <f t="shared" si="15"/>
        <v>119520</v>
      </c>
      <c r="H112" s="154">
        <f t="shared" si="15"/>
        <v>119520</v>
      </c>
      <c r="I112" s="154">
        <f t="shared" si="15"/>
        <v>119520</v>
      </c>
      <c r="J112" s="154">
        <f t="shared" si="15"/>
        <v>119520</v>
      </c>
      <c r="K112" s="154">
        <f t="shared" si="15"/>
        <v>119520</v>
      </c>
      <c r="L112" s="154">
        <f t="shared" si="15"/>
        <v>119520</v>
      </c>
      <c r="M112" s="154">
        <f t="shared" si="15"/>
        <v>119520</v>
      </c>
      <c r="N112" s="154">
        <f t="shared" si="15"/>
        <v>119520</v>
      </c>
      <c r="O112" s="154">
        <f t="shared" si="15"/>
        <v>119520</v>
      </c>
      <c r="P112" s="154">
        <f t="shared" si="15"/>
        <v>119520</v>
      </c>
      <c r="Q112" s="154">
        <f t="shared" si="15"/>
        <v>119520</v>
      </c>
      <c r="R112" s="154">
        <f t="shared" si="15"/>
        <v>119520</v>
      </c>
      <c r="S112" s="154">
        <f t="shared" si="15"/>
        <v>119520</v>
      </c>
      <c r="T112" s="154">
        <f t="shared" si="15"/>
        <v>119520</v>
      </c>
      <c r="U112" s="154">
        <f t="shared" si="15"/>
        <v>119520</v>
      </c>
      <c r="V112" s="154">
        <f t="shared" si="15"/>
        <v>119520</v>
      </c>
      <c r="W112" s="154">
        <f t="shared" si="15"/>
        <v>119520</v>
      </c>
      <c r="X112" s="154">
        <f t="shared" si="15"/>
        <v>119520</v>
      </c>
      <c r="Y112" s="154">
        <f t="shared" si="15"/>
        <v>119520</v>
      </c>
      <c r="Z112" s="154">
        <f t="shared" si="15"/>
        <v>119520</v>
      </c>
      <c r="AA112" s="154">
        <f t="shared" si="15"/>
        <v>119520</v>
      </c>
      <c r="AB112" s="154">
        <f t="shared" si="15"/>
        <v>119520</v>
      </c>
      <c r="AC112" s="154">
        <f t="shared" si="15"/>
        <v>119520</v>
      </c>
      <c r="AD112" s="154">
        <f t="shared" si="15"/>
        <v>119520</v>
      </c>
      <c r="AE112" s="154">
        <f t="shared" si="15"/>
        <v>119520</v>
      </c>
      <c r="AF112" s="154">
        <f t="shared" si="15"/>
        <v>119520</v>
      </c>
      <c r="AG112" s="154">
        <f t="shared" si="15"/>
        <v>119520</v>
      </c>
      <c r="AH112" s="154">
        <f t="shared" si="15"/>
        <v>119520</v>
      </c>
      <c r="AI112" s="154">
        <f t="shared" si="15"/>
        <v>119520</v>
      </c>
      <c r="AJ112" s="154">
        <f t="shared" si="15"/>
        <v>119520</v>
      </c>
      <c r="AK112" s="154">
        <f t="shared" si="15"/>
        <v>119520</v>
      </c>
      <c r="AL112" s="154">
        <f t="shared" si="15"/>
        <v>119520</v>
      </c>
      <c r="AM112" s="154">
        <f t="shared" si="15"/>
        <v>119520</v>
      </c>
      <c r="AN112" s="154">
        <f t="shared" si="15"/>
        <v>119520</v>
      </c>
      <c r="AO112" s="154">
        <f t="shared" si="15"/>
        <v>119520</v>
      </c>
      <c r="AP112" s="154">
        <f t="shared" si="15"/>
        <v>119520</v>
      </c>
      <c r="AQ112" s="154">
        <f t="shared" si="15"/>
        <v>119520</v>
      </c>
      <c r="AR112" s="155">
        <f t="shared" si="15"/>
        <v>119520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-2105621.0526315793</v>
      </c>
      <c r="F117" s="143">
        <f t="shared" ref="F117:AR117" si="19">SUM(F106:F107)</f>
        <v>-2147733.4736842108</v>
      </c>
      <c r="G117" s="143">
        <f t="shared" si="19"/>
        <v>-2190688.1431578947</v>
      </c>
      <c r="H117" s="143">
        <f t="shared" si="19"/>
        <v>-2234501.906021053</v>
      </c>
      <c r="I117" s="143">
        <f t="shared" si="19"/>
        <v>-2279191.9441414736</v>
      </c>
      <c r="J117" s="143">
        <f t="shared" si="19"/>
        <v>-2324775.7830243036</v>
      </c>
      <c r="K117" s="143">
        <f t="shared" si="19"/>
        <v>-2371271.2986847898</v>
      </c>
      <c r="L117" s="143">
        <f t="shared" si="19"/>
        <v>-2418696.724658485</v>
      </c>
      <c r="M117" s="143">
        <f t="shared" si="19"/>
        <v>-2467070.6591516547</v>
      </c>
      <c r="N117" s="143">
        <f t="shared" si="19"/>
        <v>-2516412.0723346877</v>
      </c>
      <c r="O117" s="143">
        <f t="shared" si="19"/>
        <v>-2566740.3137813816</v>
      </c>
      <c r="P117" s="143">
        <f t="shared" si="19"/>
        <v>-2618075.1200570087</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-2105621.0526315793</v>
      </c>
      <c r="F118" s="151">
        <f t="shared" ref="F118:AR118" si="20">SUM(F116:F117)</f>
        <v>-2147733.4736842108</v>
      </c>
      <c r="G118" s="151">
        <f t="shared" si="20"/>
        <v>-2190688.1431578947</v>
      </c>
      <c r="H118" s="151">
        <f t="shared" si="20"/>
        <v>-2234501.906021053</v>
      </c>
      <c r="I118" s="151">
        <f t="shared" si="20"/>
        <v>-2279191.9441414736</v>
      </c>
      <c r="J118" s="151">
        <f t="shared" si="20"/>
        <v>-2324775.7830243036</v>
      </c>
      <c r="K118" s="151">
        <f t="shared" si="20"/>
        <v>-2371271.2986847898</v>
      </c>
      <c r="L118" s="151">
        <f t="shared" si="20"/>
        <v>-2418696.724658485</v>
      </c>
      <c r="M118" s="151">
        <f t="shared" si="20"/>
        <v>-2467070.6591516547</v>
      </c>
      <c r="N118" s="151">
        <f t="shared" si="20"/>
        <v>-2516412.0723346877</v>
      </c>
      <c r="O118" s="151">
        <f t="shared" si="20"/>
        <v>-2566740.3137813816</v>
      </c>
      <c r="P118" s="151">
        <f t="shared" si="20"/>
        <v>-2618075.1200570087</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-1121710.5263157894</v>
      </c>
      <c r="F120" s="160">
        <f t="shared" si="21"/>
        <v>-1121710.5263157894</v>
      </c>
      <c r="G120" s="160">
        <f t="shared" si="21"/>
        <v>-1121710.5263157894</v>
      </c>
      <c r="H120" s="160">
        <f t="shared" si="21"/>
        <v>-1121710.5263157894</v>
      </c>
      <c r="I120" s="160">
        <f t="shared" si="21"/>
        <v>-1121710.5263157894</v>
      </c>
      <c r="J120" s="160">
        <f t="shared" si="21"/>
        <v>-1121710.5263157894</v>
      </c>
      <c r="K120" s="160">
        <f t="shared" si="21"/>
        <v>-1121710.5263157894</v>
      </c>
      <c r="L120" s="160">
        <f t="shared" si="21"/>
        <v>-1121710.5263157894</v>
      </c>
      <c r="M120" s="160">
        <f t="shared" si="21"/>
        <v>-1121710.5263157894</v>
      </c>
      <c r="N120" s="160">
        <f t="shared" si="21"/>
        <v>-1121710.5263157894</v>
      </c>
      <c r="O120" s="160">
        <f t="shared" si="21"/>
        <v>-1121710.5263157894</v>
      </c>
      <c r="P120" s="160">
        <f t="shared" si="21"/>
        <v>-1121710.5263157894</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-646105.26315789472</v>
      </c>
      <c r="F121" s="143">
        <f t="shared" si="22"/>
        <v>-607806.06249068282</v>
      </c>
      <c r="G121" s="143">
        <f t="shared" si="22"/>
        <v>-567208.90978343808</v>
      </c>
      <c r="H121" s="143">
        <f t="shared" si="22"/>
        <v>-524175.92791375879</v>
      </c>
      <c r="I121" s="143">
        <f t="shared" si="22"/>
        <v>-478560.96713189862</v>
      </c>
      <c r="J121" s="143">
        <f t="shared" si="22"/>
        <v>-430209.10870312696</v>
      </c>
      <c r="K121" s="143">
        <f t="shared" si="22"/>
        <v>-378956.13876862894</v>
      </c>
      <c r="L121" s="143">
        <f t="shared" si="22"/>
        <v>-324627.99063806114</v>
      </c>
      <c r="M121" s="143">
        <f t="shared" si="22"/>
        <v>-267040.15361965919</v>
      </c>
      <c r="N121" s="143">
        <f t="shared" si="22"/>
        <v>-205997.04638015304</v>
      </c>
      <c r="O121" s="143">
        <f t="shared" si="22"/>
        <v>-141291.35270627661</v>
      </c>
      <c r="P121" s="143">
        <f t="shared" si="22"/>
        <v>-72703.317411967568</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-638320.01112019923</v>
      </c>
      <c r="F122" s="151">
        <f t="shared" si="23"/>
        <v>-676619.21178741113</v>
      </c>
      <c r="G122" s="151">
        <f t="shared" si="23"/>
        <v>-717216.36449465575</v>
      </c>
      <c r="H122" s="151">
        <f t="shared" si="23"/>
        <v>-760249.34636433516</v>
      </c>
      <c r="I122" s="151">
        <f t="shared" si="23"/>
        <v>-805864.30714619521</v>
      </c>
      <c r="J122" s="151">
        <f t="shared" si="23"/>
        <v>-854216.16557496693</v>
      </c>
      <c r="K122" s="151">
        <f t="shared" si="23"/>
        <v>-905469.13550946501</v>
      </c>
      <c r="L122" s="151">
        <f t="shared" si="23"/>
        <v>-959797.28364003287</v>
      </c>
      <c r="M122" s="151">
        <f t="shared" si="23"/>
        <v>-1017385.1206584349</v>
      </c>
      <c r="N122" s="151">
        <f t="shared" si="23"/>
        <v>-1078428.2278979409</v>
      </c>
      <c r="O122" s="151">
        <f t="shared" si="23"/>
        <v>-1143133.9215718172</v>
      </c>
      <c r="P122" s="151">
        <f t="shared" si="23"/>
        <v>-1211721.9568661263</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-1284425.2742780941</v>
      </c>
      <c r="F123" s="154">
        <f t="shared" si="24"/>
        <v>-1284425.2742780941</v>
      </c>
      <c r="G123" s="154">
        <f t="shared" si="24"/>
        <v>-1284425.2742780938</v>
      </c>
      <c r="H123" s="154">
        <f t="shared" si="24"/>
        <v>-1284425.2742780941</v>
      </c>
      <c r="I123" s="154">
        <f t="shared" si="24"/>
        <v>-1284425.2742780938</v>
      </c>
      <c r="J123" s="154">
        <f t="shared" si="24"/>
        <v>-1284425.2742780938</v>
      </c>
      <c r="K123" s="154">
        <f t="shared" si="24"/>
        <v>-1284425.2742780941</v>
      </c>
      <c r="L123" s="154">
        <f t="shared" si="24"/>
        <v>-1284425.2742780941</v>
      </c>
      <c r="M123" s="154">
        <f t="shared" si="24"/>
        <v>-1284425.2742780941</v>
      </c>
      <c r="N123" s="154">
        <f t="shared" si="24"/>
        <v>-1284425.2742780941</v>
      </c>
      <c r="O123" s="154">
        <f t="shared" si="24"/>
        <v>-1284425.2742780938</v>
      </c>
      <c r="P123" s="154">
        <f t="shared" si="24"/>
        <v>-1284425.2742780938</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-3873436.8421052638</v>
      </c>
      <c r="F125" s="160">
        <f t="shared" ref="F125:AR125" si="25">F118+F120+F121</f>
        <v>-3877250.062490683</v>
      </c>
      <c r="G125" s="160">
        <f t="shared" si="25"/>
        <v>-3879607.5792571222</v>
      </c>
      <c r="H125" s="160">
        <f t="shared" si="25"/>
        <v>-3880388.3602506015</v>
      </c>
      <c r="I125" s="160">
        <f t="shared" si="25"/>
        <v>-3879463.437589162</v>
      </c>
      <c r="J125" s="160">
        <f t="shared" si="25"/>
        <v>-3876695.4180432204</v>
      </c>
      <c r="K125" s="160">
        <f t="shared" si="25"/>
        <v>-3871937.9637692086</v>
      </c>
      <c r="L125" s="160">
        <f t="shared" si="25"/>
        <v>-3865035.2416123352</v>
      </c>
      <c r="M125" s="160">
        <f t="shared" si="25"/>
        <v>-3855821.3390871035</v>
      </c>
      <c r="N125" s="160">
        <f t="shared" si="25"/>
        <v>-3844119.6450306298</v>
      </c>
      <c r="O125" s="160">
        <f t="shared" si="25"/>
        <v>-3829742.1928034481</v>
      </c>
      <c r="P125" s="160">
        <f t="shared" si="25"/>
        <v>-3812488.9637847655</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968359.21052631596</v>
      </c>
      <c r="F126" s="143">
        <f t="shared" si="26"/>
        <v>969312.51562267076</v>
      </c>
      <c r="G126" s="143">
        <f t="shared" si="26"/>
        <v>969901.89481428056</v>
      </c>
      <c r="H126" s="143">
        <f t="shared" si="26"/>
        <v>970097.09006265039</v>
      </c>
      <c r="I126" s="143">
        <f t="shared" si="26"/>
        <v>969865.85939729051</v>
      </c>
      <c r="J126" s="143">
        <f t="shared" si="26"/>
        <v>969173.8545108051</v>
      </c>
      <c r="K126" s="143">
        <f t="shared" si="26"/>
        <v>967984.49094230216</v>
      </c>
      <c r="L126" s="143">
        <f t="shared" si="26"/>
        <v>966258.8104030838</v>
      </c>
      <c r="M126" s="143">
        <f t="shared" si="26"/>
        <v>963955.33477177587</v>
      </c>
      <c r="N126" s="143">
        <f t="shared" si="26"/>
        <v>961029.91125765746</v>
      </c>
      <c r="O126" s="143">
        <f t="shared" si="26"/>
        <v>957435.54820086202</v>
      </c>
      <c r="P126" s="143">
        <f t="shared" si="26"/>
        <v>953122.24094619136</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-2421687.1163833574</v>
      </c>
      <c r="F128" s="160">
        <f t="shared" ref="F128:AR128" si="27">F118+F123+F126</f>
        <v>-2462846.2323396341</v>
      </c>
      <c r="G128" s="160">
        <f t="shared" si="27"/>
        <v>-2505211.522621708</v>
      </c>
      <c r="H128" s="160">
        <f t="shared" si="27"/>
        <v>-2548830.0902364966</v>
      </c>
      <c r="I128" s="160">
        <f t="shared" si="27"/>
        <v>-2593751.3590222774</v>
      </c>
      <c r="J128" s="160">
        <f t="shared" si="27"/>
        <v>-2640027.2027915926</v>
      </c>
      <c r="K128" s="160">
        <f t="shared" si="27"/>
        <v>-2687712.0820205817</v>
      </c>
      <c r="L128" s="160">
        <f t="shared" si="27"/>
        <v>-2736863.1885334952</v>
      </c>
      <c r="M128" s="160">
        <f t="shared" si="27"/>
        <v>-2787540.5986579731</v>
      </c>
      <c r="N128" s="160">
        <f t="shared" si="27"/>
        <v>-2839807.4353551241</v>
      </c>
      <c r="O128" s="160">
        <f t="shared" si="27"/>
        <v>-2893730.0398586136</v>
      </c>
      <c r="P128" s="160">
        <f t="shared" si="27"/>
        <v>-2949378.1533889109</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101520</v>
      </c>
      <c r="F129" s="143">
        <f t="shared" ref="F129:AR129" si="28">IF(F89&gt;$C$81,0,F104)</f>
        <v>101520</v>
      </c>
      <c r="G129" s="143">
        <f t="shared" si="28"/>
        <v>101520</v>
      </c>
      <c r="H129" s="143">
        <f t="shared" si="28"/>
        <v>101520</v>
      </c>
      <c r="I129" s="143">
        <f t="shared" si="28"/>
        <v>101520</v>
      </c>
      <c r="J129" s="143">
        <f t="shared" si="28"/>
        <v>101520</v>
      </c>
      <c r="K129" s="143">
        <f t="shared" si="28"/>
        <v>101520</v>
      </c>
      <c r="L129" s="143">
        <f t="shared" si="28"/>
        <v>101520</v>
      </c>
      <c r="M129" s="143">
        <f t="shared" si="28"/>
        <v>101520</v>
      </c>
      <c r="N129" s="143">
        <f t="shared" si="28"/>
        <v>101520</v>
      </c>
      <c r="O129" s="143">
        <f t="shared" si="28"/>
        <v>101520</v>
      </c>
      <c r="P129" s="143">
        <f t="shared" si="28"/>
        <v>101520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-14076202.492734209</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412725.93056524865</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13460526.315789474</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10768421.052631579</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2692105.2631578948</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97</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22.655029178234237</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67857.142857142855</v>
      </c>
      <c r="D10" s="93" t="s">
        <v>69</v>
      </c>
      <c r="E10" s="63"/>
      <c r="F10" s="63"/>
    </row>
    <row r="11" spans="1:26" x14ac:dyDescent="0.2">
      <c r="A11" s="66"/>
      <c r="B11" s="112" t="s">
        <v>7</v>
      </c>
      <c r="C11" s="94">
        <v>50000</v>
      </c>
      <c r="D11" s="95" t="s">
        <v>70</v>
      </c>
      <c r="E11" s="63"/>
      <c r="F11" s="63"/>
    </row>
    <row r="12" spans="1:26" x14ac:dyDescent="0.2">
      <c r="A12" s="66"/>
      <c r="B12" s="112" t="s">
        <v>8</v>
      </c>
      <c r="C12" s="94">
        <v>9500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7500</v>
      </c>
      <c r="D15" s="95" t="s">
        <v>74</v>
      </c>
      <c r="E15" s="67"/>
      <c r="F15" s="63"/>
    </row>
    <row r="16" spans="1:26" x14ac:dyDescent="0.2">
      <c r="A16" s="66"/>
      <c r="B16" s="112" t="s">
        <v>12</v>
      </c>
      <c r="C16" s="94">
        <v>7500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0.14000000000000001</v>
      </c>
      <c r="D20" s="93"/>
      <c r="E20" s="67"/>
      <c r="F20" s="63"/>
    </row>
    <row r="21" spans="1:6" ht="12.75" customHeight="1" x14ac:dyDescent="0.2">
      <c r="A21" s="66"/>
      <c r="B21" s="112" t="s">
        <v>16</v>
      </c>
      <c r="C21" s="96">
        <f>IF(C12&gt;0,C20-(C23*C11*C16*C20)/(C12*C15),)</f>
        <v>0.14000000000000001</v>
      </c>
      <c r="D21" s="95"/>
      <c r="E21" s="67"/>
      <c r="F21" s="63"/>
    </row>
    <row r="22" spans="1:6" ht="12.75" customHeight="1" x14ac:dyDescent="0.2">
      <c r="A22" s="66"/>
      <c r="B22" s="112" t="s">
        <v>17</v>
      </c>
      <c r="C22" s="96">
        <f>IF(C10&gt;0,C11/C10,0)</f>
        <v>0.73684210526315796</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1840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124.85714285714285</v>
      </c>
      <c r="D34" s="95" t="s">
        <v>82</v>
      </c>
      <c r="E34" s="67"/>
      <c r="F34" s="63"/>
    </row>
    <row r="35" spans="1:6" x14ac:dyDescent="0.2">
      <c r="A35" s="66"/>
      <c r="B35" s="220" t="s">
        <v>25</v>
      </c>
      <c r="C35" s="94">
        <v>110</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7464.2857142857138</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9</v>
      </c>
      <c r="D47" s="95" t="s">
        <v>90</v>
      </c>
    </row>
    <row r="48" spans="1:6" x14ac:dyDescent="0.2">
      <c r="A48" s="66"/>
      <c r="B48" s="112" t="s">
        <v>34</v>
      </c>
      <c r="C48" s="101">
        <v>48</v>
      </c>
      <c r="D48" s="95" t="s">
        <v>91</v>
      </c>
    </row>
    <row r="49" spans="1:7" x14ac:dyDescent="0.2">
      <c r="A49" s="66"/>
      <c r="B49" s="126" t="s">
        <v>35</v>
      </c>
      <c r="C49" s="198">
        <v>1</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8.0658105041643253</v>
      </c>
      <c r="D84" s="93" t="s">
        <v>66</v>
      </c>
      <c r="F84" s="69"/>
    </row>
    <row r="85" spans="1:44" x14ac:dyDescent="0.2">
      <c r="A85" s="66"/>
      <c r="B85" s="112" t="s">
        <v>3</v>
      </c>
      <c r="C85" s="109">
        <f>(D139-D131)/D132</f>
        <v>22.405029178234237</v>
      </c>
      <c r="D85" s="95" t="s">
        <v>67</v>
      </c>
      <c r="F85" s="66"/>
    </row>
    <row r="86" spans="1:44" x14ac:dyDescent="0.2">
      <c r="A86" s="66"/>
      <c r="B86" s="113" t="s">
        <v>4</v>
      </c>
      <c r="C86" s="109">
        <f>C85*100/1000*31.65</f>
        <v>70.911917349111363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-124857142.85714285</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71250000</v>
      </c>
      <c r="F93" s="147">
        <f t="shared" si="1"/>
        <v>71250000</v>
      </c>
      <c r="G93" s="147">
        <f t="shared" si="1"/>
        <v>71250000</v>
      </c>
      <c r="H93" s="147">
        <f t="shared" si="1"/>
        <v>71250000</v>
      </c>
      <c r="I93" s="147">
        <f t="shared" si="1"/>
        <v>71250000</v>
      </c>
      <c r="J93" s="147">
        <f t="shared" si="1"/>
        <v>71250000</v>
      </c>
      <c r="K93" s="147">
        <f t="shared" si="1"/>
        <v>71250000</v>
      </c>
      <c r="L93" s="147">
        <f t="shared" si="1"/>
        <v>71250000</v>
      </c>
      <c r="M93" s="147">
        <f t="shared" si="1"/>
        <v>71250000</v>
      </c>
      <c r="N93" s="147">
        <f t="shared" si="1"/>
        <v>71250000</v>
      </c>
      <c r="O93" s="147">
        <f t="shared" si="1"/>
        <v>71250000</v>
      </c>
      <c r="P93" s="147">
        <f t="shared" si="1"/>
        <v>71250000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1350000</v>
      </c>
      <c r="F95" s="151">
        <f t="shared" si="2"/>
        <v>1350000</v>
      </c>
      <c r="G95" s="151">
        <f t="shared" si="2"/>
        <v>1350000</v>
      </c>
      <c r="H95" s="151">
        <f t="shared" si="2"/>
        <v>1350000</v>
      </c>
      <c r="I95" s="151">
        <f t="shared" si="2"/>
        <v>1350000</v>
      </c>
      <c r="J95" s="151">
        <f t="shared" si="2"/>
        <v>1350000</v>
      </c>
      <c r="K95" s="151">
        <f t="shared" si="2"/>
        <v>1350000</v>
      </c>
      <c r="L95" s="151">
        <f t="shared" si="2"/>
        <v>1350000</v>
      </c>
      <c r="M95" s="151">
        <f t="shared" si="2"/>
        <v>1350000</v>
      </c>
      <c r="N95" s="151">
        <f t="shared" si="2"/>
        <v>1350000</v>
      </c>
      <c r="O95" s="151">
        <f t="shared" si="2"/>
        <v>1350000</v>
      </c>
      <c r="P95" s="151">
        <f t="shared" si="2"/>
        <v>1350000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256500</v>
      </c>
      <c r="F101" s="154">
        <f t="shared" ref="F101:AR101" si="5">(F93-F94)/1000*3.6</f>
        <v>256500</v>
      </c>
      <c r="G101" s="154">
        <f t="shared" si="5"/>
        <v>256500</v>
      </c>
      <c r="H101" s="154">
        <f t="shared" si="5"/>
        <v>256500</v>
      </c>
      <c r="I101" s="154">
        <f t="shared" si="5"/>
        <v>256500</v>
      </c>
      <c r="J101" s="154">
        <f t="shared" si="5"/>
        <v>256500</v>
      </c>
      <c r="K101" s="154">
        <f t="shared" si="5"/>
        <v>256500</v>
      </c>
      <c r="L101" s="154">
        <f t="shared" si="5"/>
        <v>256500</v>
      </c>
      <c r="M101" s="154">
        <f t="shared" si="5"/>
        <v>256500</v>
      </c>
      <c r="N101" s="154">
        <f t="shared" si="5"/>
        <v>256500</v>
      </c>
      <c r="O101" s="154">
        <f t="shared" si="5"/>
        <v>256500</v>
      </c>
      <c r="P101" s="154">
        <f t="shared" si="5"/>
        <v>256500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1350000</v>
      </c>
      <c r="F102" s="154">
        <f t="shared" ref="F102:AR102" si="6">F95-F96</f>
        <v>1350000</v>
      </c>
      <c r="G102" s="154">
        <f t="shared" si="6"/>
        <v>1350000</v>
      </c>
      <c r="H102" s="154">
        <f t="shared" si="6"/>
        <v>1350000</v>
      </c>
      <c r="I102" s="154">
        <f t="shared" si="6"/>
        <v>1350000</v>
      </c>
      <c r="J102" s="154">
        <f t="shared" si="6"/>
        <v>1350000</v>
      </c>
      <c r="K102" s="154">
        <f t="shared" si="6"/>
        <v>1350000</v>
      </c>
      <c r="L102" s="154">
        <f t="shared" si="6"/>
        <v>1350000</v>
      </c>
      <c r="M102" s="154">
        <f t="shared" si="6"/>
        <v>1350000</v>
      </c>
      <c r="N102" s="154">
        <f t="shared" si="6"/>
        <v>1350000</v>
      </c>
      <c r="O102" s="154">
        <f t="shared" si="6"/>
        <v>1350000</v>
      </c>
      <c r="P102" s="154">
        <f t="shared" si="6"/>
        <v>1350000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1606500</v>
      </c>
      <c r="F104" s="156">
        <f t="shared" ref="F104:AR104" si="8">SUM(F101:F103)</f>
        <v>1606500</v>
      </c>
      <c r="G104" s="156">
        <f t="shared" si="8"/>
        <v>1606500</v>
      </c>
      <c r="H104" s="156">
        <f t="shared" si="8"/>
        <v>1606500</v>
      </c>
      <c r="I104" s="156">
        <f t="shared" si="8"/>
        <v>1606500</v>
      </c>
      <c r="J104" s="156">
        <f t="shared" si="8"/>
        <v>1606500</v>
      </c>
      <c r="K104" s="156">
        <f t="shared" si="8"/>
        <v>1606500</v>
      </c>
      <c r="L104" s="156">
        <f t="shared" si="8"/>
        <v>1606500</v>
      </c>
      <c r="M104" s="156">
        <f t="shared" si="8"/>
        <v>1606500</v>
      </c>
      <c r="N104" s="156">
        <f t="shared" si="8"/>
        <v>1606500</v>
      </c>
      <c r="O104" s="156">
        <f t="shared" si="8"/>
        <v>1606500</v>
      </c>
      <c r="P104" s="156">
        <f t="shared" si="8"/>
        <v>1606500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-7464285.7142857136</v>
      </c>
      <c r="F106" s="174">
        <f t="shared" si="9"/>
        <v>-7613571.4285714282</v>
      </c>
      <c r="G106" s="174">
        <f t="shared" si="9"/>
        <v>-7765842.8571428563</v>
      </c>
      <c r="H106" s="174">
        <f t="shared" si="9"/>
        <v>-7921159.7142857127</v>
      </c>
      <c r="I106" s="174">
        <f t="shared" si="9"/>
        <v>-8079582.9085714277</v>
      </c>
      <c r="J106" s="174">
        <f t="shared" si="9"/>
        <v>-8241174.566742857</v>
      </c>
      <c r="K106" s="174">
        <f t="shared" si="9"/>
        <v>-8405998.0580777135</v>
      </c>
      <c r="L106" s="174">
        <f t="shared" si="9"/>
        <v>-8574118.0192392673</v>
      </c>
      <c r="M106" s="174">
        <f t="shared" si="9"/>
        <v>-8745600.379624052</v>
      </c>
      <c r="N106" s="174">
        <f t="shared" si="9"/>
        <v>-8920512.3872165345</v>
      </c>
      <c r="O106" s="174">
        <f t="shared" si="9"/>
        <v>-9098922.6349608656</v>
      </c>
      <c r="P106" s="174">
        <f t="shared" si="9"/>
        <v>-9280901.0876600798</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-9975000</v>
      </c>
      <c r="F107" s="143">
        <f t="shared" si="10"/>
        <v>-10174500</v>
      </c>
      <c r="G107" s="143">
        <f t="shared" si="10"/>
        <v>-10377990</v>
      </c>
      <c r="H107" s="143">
        <f t="shared" si="10"/>
        <v>-10585549.799999999</v>
      </c>
      <c r="I107" s="143">
        <f t="shared" si="10"/>
        <v>-10797260.796</v>
      </c>
      <c r="J107" s="143">
        <f t="shared" si="10"/>
        <v>-11013206.011919999</v>
      </c>
      <c r="K107" s="143">
        <f t="shared" si="10"/>
        <v>-11233470.1321584</v>
      </c>
      <c r="L107" s="143">
        <f t="shared" si="10"/>
        <v>-11458139.534801567</v>
      </c>
      <c r="M107" s="143">
        <f t="shared" si="10"/>
        <v>-11687302.325497599</v>
      </c>
      <c r="N107" s="143">
        <f t="shared" si="10"/>
        <v>-11921048.372007551</v>
      </c>
      <c r="O107" s="143">
        <f t="shared" si="10"/>
        <v>-12159469.339447701</v>
      </c>
      <c r="P107" s="143">
        <f t="shared" si="10"/>
        <v>-12402658.726236654</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1606500</v>
      </c>
      <c r="F112" s="154">
        <f t="shared" si="15"/>
        <v>1606500</v>
      </c>
      <c r="G112" s="154">
        <f t="shared" si="15"/>
        <v>1606500</v>
      </c>
      <c r="H112" s="154">
        <f t="shared" si="15"/>
        <v>1606500</v>
      </c>
      <c r="I112" s="154">
        <f t="shared" si="15"/>
        <v>1606500</v>
      </c>
      <c r="J112" s="154">
        <f t="shared" si="15"/>
        <v>1606500</v>
      </c>
      <c r="K112" s="154">
        <f t="shared" si="15"/>
        <v>1606500</v>
      </c>
      <c r="L112" s="154">
        <f t="shared" si="15"/>
        <v>1606500</v>
      </c>
      <c r="M112" s="154">
        <f t="shared" si="15"/>
        <v>1606500</v>
      </c>
      <c r="N112" s="154">
        <f t="shared" si="15"/>
        <v>1606500</v>
      </c>
      <c r="O112" s="154">
        <f t="shared" si="15"/>
        <v>1606500</v>
      </c>
      <c r="P112" s="154">
        <f t="shared" si="15"/>
        <v>1606500</v>
      </c>
      <c r="Q112" s="154">
        <f t="shared" si="15"/>
        <v>1606500</v>
      </c>
      <c r="R112" s="154">
        <f t="shared" si="15"/>
        <v>1606500</v>
      </c>
      <c r="S112" s="154">
        <f t="shared" si="15"/>
        <v>1606500</v>
      </c>
      <c r="T112" s="154">
        <f t="shared" si="15"/>
        <v>1606500</v>
      </c>
      <c r="U112" s="154">
        <f t="shared" si="15"/>
        <v>1606500</v>
      </c>
      <c r="V112" s="154">
        <f t="shared" si="15"/>
        <v>1606500</v>
      </c>
      <c r="W112" s="154">
        <f t="shared" si="15"/>
        <v>1606500</v>
      </c>
      <c r="X112" s="154">
        <f t="shared" si="15"/>
        <v>1606500</v>
      </c>
      <c r="Y112" s="154">
        <f t="shared" si="15"/>
        <v>1606500</v>
      </c>
      <c r="Z112" s="154">
        <f t="shared" si="15"/>
        <v>1606500</v>
      </c>
      <c r="AA112" s="154">
        <f t="shared" si="15"/>
        <v>1606500</v>
      </c>
      <c r="AB112" s="154">
        <f t="shared" si="15"/>
        <v>1606500</v>
      </c>
      <c r="AC112" s="154">
        <f t="shared" si="15"/>
        <v>1606500</v>
      </c>
      <c r="AD112" s="154">
        <f t="shared" si="15"/>
        <v>1606500</v>
      </c>
      <c r="AE112" s="154">
        <f t="shared" si="15"/>
        <v>1606500</v>
      </c>
      <c r="AF112" s="154">
        <f t="shared" si="15"/>
        <v>1606500</v>
      </c>
      <c r="AG112" s="154">
        <f t="shared" si="15"/>
        <v>1606500</v>
      </c>
      <c r="AH112" s="154">
        <f t="shared" si="15"/>
        <v>1606500</v>
      </c>
      <c r="AI112" s="154">
        <f t="shared" si="15"/>
        <v>1606500</v>
      </c>
      <c r="AJ112" s="154">
        <f t="shared" si="15"/>
        <v>1606500</v>
      </c>
      <c r="AK112" s="154">
        <f t="shared" si="15"/>
        <v>1606500</v>
      </c>
      <c r="AL112" s="154">
        <f t="shared" si="15"/>
        <v>1606500</v>
      </c>
      <c r="AM112" s="154">
        <f t="shared" si="15"/>
        <v>1606500</v>
      </c>
      <c r="AN112" s="154">
        <f t="shared" si="15"/>
        <v>1606500</v>
      </c>
      <c r="AO112" s="154">
        <f t="shared" si="15"/>
        <v>1606500</v>
      </c>
      <c r="AP112" s="154">
        <f t="shared" si="15"/>
        <v>1606500</v>
      </c>
      <c r="AQ112" s="154">
        <f t="shared" si="15"/>
        <v>1606500</v>
      </c>
      <c r="AR112" s="155">
        <f t="shared" si="15"/>
        <v>1606500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-17439285.714285713</v>
      </c>
      <c r="F117" s="143">
        <f t="shared" ref="F117:AR117" si="19">SUM(F106:F107)</f>
        <v>-17788071.428571429</v>
      </c>
      <c r="G117" s="143">
        <f t="shared" si="19"/>
        <v>-18143832.857142858</v>
      </c>
      <c r="H117" s="143">
        <f t="shared" si="19"/>
        <v>-18506709.514285713</v>
      </c>
      <c r="I117" s="143">
        <f t="shared" si="19"/>
        <v>-18876843.704571426</v>
      </c>
      <c r="J117" s="143">
        <f t="shared" si="19"/>
        <v>-19254380.578662857</v>
      </c>
      <c r="K117" s="143">
        <f t="shared" si="19"/>
        <v>-19639468.190236114</v>
      </c>
      <c r="L117" s="143">
        <f t="shared" si="19"/>
        <v>-20032257.554040834</v>
      </c>
      <c r="M117" s="143">
        <f t="shared" si="19"/>
        <v>-20432902.705121651</v>
      </c>
      <c r="N117" s="143">
        <f t="shared" si="19"/>
        <v>-20841560.759224087</v>
      </c>
      <c r="O117" s="143">
        <f t="shared" si="19"/>
        <v>-21258391.974408567</v>
      </c>
      <c r="P117" s="143">
        <f t="shared" si="19"/>
        <v>-21683559.813896734</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-17439285.714285713</v>
      </c>
      <c r="F118" s="151">
        <f t="shared" ref="F118:AR118" si="20">SUM(F116:F117)</f>
        <v>-17788071.428571429</v>
      </c>
      <c r="G118" s="151">
        <f t="shared" si="20"/>
        <v>-18143832.857142858</v>
      </c>
      <c r="H118" s="151">
        <f t="shared" si="20"/>
        <v>-18506709.514285713</v>
      </c>
      <c r="I118" s="151">
        <f t="shared" si="20"/>
        <v>-18876843.704571426</v>
      </c>
      <c r="J118" s="151">
        <f t="shared" si="20"/>
        <v>-19254380.578662857</v>
      </c>
      <c r="K118" s="151">
        <f t="shared" si="20"/>
        <v>-19639468.190236114</v>
      </c>
      <c r="L118" s="151">
        <f t="shared" si="20"/>
        <v>-20032257.554040834</v>
      </c>
      <c r="M118" s="151">
        <f t="shared" si="20"/>
        <v>-20432902.705121651</v>
      </c>
      <c r="N118" s="151">
        <f t="shared" si="20"/>
        <v>-20841560.759224087</v>
      </c>
      <c r="O118" s="151">
        <f t="shared" si="20"/>
        <v>-21258391.974408567</v>
      </c>
      <c r="P118" s="151">
        <f t="shared" si="20"/>
        <v>-21683559.813896734</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-10404761.904761905</v>
      </c>
      <c r="F120" s="160">
        <f t="shared" si="21"/>
        <v>-10404761.904761905</v>
      </c>
      <c r="G120" s="160">
        <f t="shared" si="21"/>
        <v>-10404761.904761905</v>
      </c>
      <c r="H120" s="160">
        <f t="shared" si="21"/>
        <v>-10404761.904761905</v>
      </c>
      <c r="I120" s="160">
        <f t="shared" si="21"/>
        <v>-10404761.904761905</v>
      </c>
      <c r="J120" s="160">
        <f t="shared" si="21"/>
        <v>-10404761.904761905</v>
      </c>
      <c r="K120" s="160">
        <f t="shared" si="21"/>
        <v>-10404761.904761905</v>
      </c>
      <c r="L120" s="160">
        <f t="shared" si="21"/>
        <v>-10404761.904761905</v>
      </c>
      <c r="M120" s="160">
        <f t="shared" si="21"/>
        <v>-10404761.904761905</v>
      </c>
      <c r="N120" s="160">
        <f t="shared" si="21"/>
        <v>-10404761.904761905</v>
      </c>
      <c r="O120" s="160">
        <f t="shared" si="21"/>
        <v>-10404761.904761905</v>
      </c>
      <c r="P120" s="160">
        <f t="shared" si="21"/>
        <v>-10404761.904761905</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-5993142.8571428563</v>
      </c>
      <c r="F121" s="143">
        <f t="shared" si="22"/>
        <v>-5637887.1519174865</v>
      </c>
      <c r="G121" s="143">
        <f t="shared" si="22"/>
        <v>-5261316.1043785922</v>
      </c>
      <c r="H121" s="143">
        <f t="shared" si="22"/>
        <v>-4862150.7939873645</v>
      </c>
      <c r="I121" s="143">
        <f t="shared" si="22"/>
        <v>-4439035.5649726624</v>
      </c>
      <c r="J121" s="143">
        <f t="shared" si="22"/>
        <v>-3990533.4222170794</v>
      </c>
      <c r="K121" s="143">
        <f t="shared" si="22"/>
        <v>-3515121.1508961609</v>
      </c>
      <c r="L121" s="143">
        <f t="shared" si="22"/>
        <v>-3011184.1432959884</v>
      </c>
      <c r="M121" s="143">
        <f t="shared" si="22"/>
        <v>-2477010.9152398044</v>
      </c>
      <c r="N121" s="143">
        <f t="shared" si="22"/>
        <v>-1910787.293500249</v>
      </c>
      <c r="O121" s="143">
        <f t="shared" si="22"/>
        <v>-1310590.2544563215</v>
      </c>
      <c r="P121" s="143">
        <f t="shared" si="22"/>
        <v>-674381.39306975761</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-5920928.4204228623</v>
      </c>
      <c r="F122" s="151">
        <f t="shared" si="23"/>
        <v>-6276184.1256482331</v>
      </c>
      <c r="G122" s="151">
        <f t="shared" si="23"/>
        <v>-6652755.1731871273</v>
      </c>
      <c r="H122" s="151">
        <f t="shared" si="23"/>
        <v>-7051920.4835783541</v>
      </c>
      <c r="I122" s="151">
        <f t="shared" si="23"/>
        <v>-7475035.7125930553</v>
      </c>
      <c r="J122" s="151">
        <f t="shared" si="23"/>
        <v>-7923537.8553486392</v>
      </c>
      <c r="K122" s="151">
        <f t="shared" si="23"/>
        <v>-8398950.1266695578</v>
      </c>
      <c r="L122" s="151">
        <f t="shared" si="23"/>
        <v>-8902887.1342697311</v>
      </c>
      <c r="M122" s="151">
        <f t="shared" si="23"/>
        <v>-9437060.3623259161</v>
      </c>
      <c r="N122" s="151">
        <f t="shared" si="23"/>
        <v>-10003283.984065469</v>
      </c>
      <c r="O122" s="151">
        <f t="shared" si="23"/>
        <v>-10603481.023109399</v>
      </c>
      <c r="P122" s="151">
        <f t="shared" si="23"/>
        <v>-11239689.884495961</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-11914071.277565718</v>
      </c>
      <c r="F123" s="154">
        <f t="shared" si="24"/>
        <v>-11914071.27756572</v>
      </c>
      <c r="G123" s="154">
        <f t="shared" si="24"/>
        <v>-11914071.27756572</v>
      </c>
      <c r="H123" s="154">
        <f t="shared" si="24"/>
        <v>-11914071.277565718</v>
      </c>
      <c r="I123" s="154">
        <f t="shared" si="24"/>
        <v>-11914071.277565718</v>
      </c>
      <c r="J123" s="154">
        <f t="shared" si="24"/>
        <v>-11914071.277565718</v>
      </c>
      <c r="K123" s="154">
        <f t="shared" si="24"/>
        <v>-11914071.277565718</v>
      </c>
      <c r="L123" s="154">
        <f t="shared" si="24"/>
        <v>-11914071.27756572</v>
      </c>
      <c r="M123" s="154">
        <f t="shared" si="24"/>
        <v>-11914071.277565721</v>
      </c>
      <c r="N123" s="154">
        <f t="shared" si="24"/>
        <v>-11914071.277565718</v>
      </c>
      <c r="O123" s="154">
        <f t="shared" si="24"/>
        <v>-11914071.27756572</v>
      </c>
      <c r="P123" s="154">
        <f t="shared" si="24"/>
        <v>-11914071.277565718</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-33837190.476190478</v>
      </c>
      <c r="F125" s="160">
        <f t="shared" ref="F125:AR125" si="25">F118+F120+F121</f>
        <v>-33830720.485250823</v>
      </c>
      <c r="G125" s="160">
        <f t="shared" si="25"/>
        <v>-33809910.866283357</v>
      </c>
      <c r="H125" s="160">
        <f t="shared" si="25"/>
        <v>-33773622.21303498</v>
      </c>
      <c r="I125" s="160">
        <f t="shared" si="25"/>
        <v>-33720641.17430599</v>
      </c>
      <c r="J125" s="160">
        <f t="shared" si="25"/>
        <v>-33649675.905641839</v>
      </c>
      <c r="K125" s="160">
        <f t="shared" si="25"/>
        <v>-33559351.245894179</v>
      </c>
      <c r="L125" s="160">
        <f t="shared" si="25"/>
        <v>-33448203.602098726</v>
      </c>
      <c r="M125" s="160">
        <f t="shared" si="25"/>
        <v>-33314675.525123358</v>
      </c>
      <c r="N125" s="160">
        <f t="shared" si="25"/>
        <v>-33157109.957486238</v>
      </c>
      <c r="O125" s="160">
        <f t="shared" si="25"/>
        <v>-32973744.133626793</v>
      </c>
      <c r="P125" s="160">
        <f t="shared" si="25"/>
        <v>-32762703.1117284</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8459297.6190476194</v>
      </c>
      <c r="F126" s="143">
        <f t="shared" si="26"/>
        <v>8457680.1213127058</v>
      </c>
      <c r="G126" s="143">
        <f t="shared" si="26"/>
        <v>8452477.7165708393</v>
      </c>
      <c r="H126" s="143">
        <f t="shared" si="26"/>
        <v>8443405.553258745</v>
      </c>
      <c r="I126" s="143">
        <f t="shared" si="26"/>
        <v>8430160.2935764976</v>
      </c>
      <c r="J126" s="143">
        <f t="shared" si="26"/>
        <v>8412418.9764104597</v>
      </c>
      <c r="K126" s="143">
        <f t="shared" si="26"/>
        <v>8389837.8114735447</v>
      </c>
      <c r="L126" s="143">
        <f t="shared" si="26"/>
        <v>8362050.9005246814</v>
      </c>
      <c r="M126" s="143">
        <f t="shared" si="26"/>
        <v>8328668.8812808394</v>
      </c>
      <c r="N126" s="143">
        <f t="shared" si="26"/>
        <v>8289277.4893715596</v>
      </c>
      <c r="O126" s="143">
        <f t="shared" si="26"/>
        <v>8243436.0334066981</v>
      </c>
      <c r="P126" s="143">
        <f t="shared" si="26"/>
        <v>8190675.7779321</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-20894059.372803811</v>
      </c>
      <c r="F128" s="160">
        <f t="shared" ref="F128:AR128" si="27">F118+F123+F126</f>
        <v>-21244462.584824443</v>
      </c>
      <c r="G128" s="160">
        <f t="shared" si="27"/>
        <v>-21605426.418137737</v>
      </c>
      <c r="H128" s="160">
        <f t="shared" si="27"/>
        <v>-21977375.238592684</v>
      </c>
      <c r="I128" s="160">
        <f t="shared" si="27"/>
        <v>-22360754.688560646</v>
      </c>
      <c r="J128" s="160">
        <f t="shared" si="27"/>
        <v>-22756032.879818115</v>
      </c>
      <c r="K128" s="160">
        <f t="shared" si="27"/>
        <v>-23163701.656328287</v>
      </c>
      <c r="L128" s="160">
        <f t="shared" si="27"/>
        <v>-23584277.931081869</v>
      </c>
      <c r="M128" s="160">
        <f t="shared" si="27"/>
        <v>-24018305.101406533</v>
      </c>
      <c r="N128" s="160">
        <f t="shared" si="27"/>
        <v>-24466354.547418244</v>
      </c>
      <c r="O128" s="160">
        <f t="shared" si="27"/>
        <v>-24929027.218567587</v>
      </c>
      <c r="P128" s="160">
        <f t="shared" si="27"/>
        <v>-25406955.313530348</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1606500</v>
      </c>
      <c r="F129" s="143">
        <f t="shared" ref="F129:AR129" si="28">IF(F89&gt;$C$81,0,F104)</f>
        <v>1606500</v>
      </c>
      <c r="G129" s="143">
        <f t="shared" si="28"/>
        <v>1606500</v>
      </c>
      <c r="H129" s="143">
        <f t="shared" si="28"/>
        <v>1606500</v>
      </c>
      <c r="I129" s="143">
        <f t="shared" si="28"/>
        <v>1606500</v>
      </c>
      <c r="J129" s="143">
        <f t="shared" si="28"/>
        <v>1606500</v>
      </c>
      <c r="K129" s="143">
        <f t="shared" si="28"/>
        <v>1606500</v>
      </c>
      <c r="L129" s="143">
        <f t="shared" si="28"/>
        <v>1606500</v>
      </c>
      <c r="M129" s="143">
        <f t="shared" si="28"/>
        <v>1606500</v>
      </c>
      <c r="N129" s="143">
        <f t="shared" si="28"/>
        <v>1606500</v>
      </c>
      <c r="O129" s="143">
        <f t="shared" si="28"/>
        <v>1606500</v>
      </c>
      <c r="P129" s="143">
        <f t="shared" si="28"/>
        <v>1606500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-121359588.11932467</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6531168.3161256099</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124857142.85714285</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124857142.85714285</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99885714.285714284</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24971428.571428571</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131</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38.217028497112388</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100</v>
      </c>
      <c r="D10" s="93" t="s">
        <v>69</v>
      </c>
      <c r="E10" s="63"/>
      <c r="F10" s="63"/>
    </row>
    <row r="11" spans="1:26" x14ac:dyDescent="0.2">
      <c r="A11" s="66"/>
      <c r="B11" s="112" t="s">
        <v>7</v>
      </c>
      <c r="C11" s="94">
        <v>100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v>
      </c>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1</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700</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7.0000000000000007E-2</v>
      </c>
      <c r="D34" s="95" t="s">
        <v>82</v>
      </c>
      <c r="E34" s="67"/>
      <c r="F34" s="63"/>
    </row>
    <row r="35" spans="1:6" x14ac:dyDescent="0.2">
      <c r="A35" s="66"/>
      <c r="B35" s="220" t="s">
        <v>25</v>
      </c>
      <c r="C35" s="94"/>
      <c r="D35" s="95" t="s">
        <v>77</v>
      </c>
      <c r="E35" s="63"/>
      <c r="F35" s="63"/>
    </row>
    <row r="36" spans="1:6" x14ac:dyDescent="0.2">
      <c r="A36" s="66"/>
      <c r="B36" s="220"/>
      <c r="C36" s="94">
        <v>5</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0.5</v>
      </c>
      <c r="D40" s="95" t="s">
        <v>83</v>
      </c>
      <c r="E40" s="63"/>
      <c r="F40" s="63"/>
    </row>
    <row r="41" spans="1:6" x14ac:dyDescent="0.2">
      <c r="A41" s="66"/>
      <c r="B41" s="112" t="s">
        <v>27</v>
      </c>
      <c r="C41" s="94"/>
      <c r="D41" s="95" t="s">
        <v>84</v>
      </c>
    </row>
    <row r="42" spans="1:6" x14ac:dyDescent="0.2">
      <c r="A42" s="66"/>
      <c r="B42" s="112" t="s">
        <v>28</v>
      </c>
      <c r="C42" s="101">
        <v>3.2</v>
      </c>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13.66813025896046</v>
      </c>
      <c r="D84" s="93" t="s">
        <v>66</v>
      </c>
      <c r="F84" s="69"/>
    </row>
    <row r="85" spans="1:44" x14ac:dyDescent="0.2">
      <c r="A85" s="66"/>
      <c r="B85" s="112" t="s">
        <v>3</v>
      </c>
      <c r="C85" s="109">
        <f>(D139-D131)/D132</f>
        <v>37.967028497112388</v>
      </c>
      <c r="D85" s="95" t="s">
        <v>67</v>
      </c>
      <c r="F85" s="66"/>
    </row>
    <row r="86" spans="1:44" x14ac:dyDescent="0.2">
      <c r="A86" s="66"/>
      <c r="B86" s="113" t="s">
        <v>4</v>
      </c>
      <c r="C86" s="109">
        <f>C85*100/1000*31.65</f>
        <v>120.1656451933607</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-70000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252</v>
      </c>
      <c r="F95" s="151">
        <f t="shared" si="2"/>
        <v>252</v>
      </c>
      <c r="G95" s="151">
        <f t="shared" si="2"/>
        <v>252</v>
      </c>
      <c r="H95" s="151">
        <f t="shared" si="2"/>
        <v>252</v>
      </c>
      <c r="I95" s="151">
        <f t="shared" si="2"/>
        <v>252</v>
      </c>
      <c r="J95" s="151">
        <f t="shared" si="2"/>
        <v>252</v>
      </c>
      <c r="K95" s="151">
        <f t="shared" si="2"/>
        <v>252</v>
      </c>
      <c r="L95" s="151">
        <f t="shared" si="2"/>
        <v>252</v>
      </c>
      <c r="M95" s="151">
        <f t="shared" si="2"/>
        <v>252</v>
      </c>
      <c r="N95" s="151">
        <f t="shared" si="2"/>
        <v>252</v>
      </c>
      <c r="O95" s="151">
        <f t="shared" si="2"/>
        <v>252</v>
      </c>
      <c r="P95" s="151">
        <f t="shared" si="2"/>
        <v>252</v>
      </c>
      <c r="Q95" s="151">
        <f t="shared" si="2"/>
        <v>252</v>
      </c>
      <c r="R95" s="151">
        <f t="shared" si="2"/>
        <v>252</v>
      </c>
      <c r="S95" s="151">
        <f t="shared" si="2"/>
        <v>252</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252</v>
      </c>
      <c r="F102" s="154">
        <f t="shared" ref="F102:AR102" si="6">F95-F96</f>
        <v>252</v>
      </c>
      <c r="G102" s="154">
        <f t="shared" si="6"/>
        <v>252</v>
      </c>
      <c r="H102" s="154">
        <f t="shared" si="6"/>
        <v>252</v>
      </c>
      <c r="I102" s="154">
        <f t="shared" si="6"/>
        <v>252</v>
      </c>
      <c r="J102" s="154">
        <f t="shared" si="6"/>
        <v>252</v>
      </c>
      <c r="K102" s="154">
        <f t="shared" si="6"/>
        <v>252</v>
      </c>
      <c r="L102" s="154">
        <f t="shared" si="6"/>
        <v>252</v>
      </c>
      <c r="M102" s="154">
        <f t="shared" si="6"/>
        <v>252</v>
      </c>
      <c r="N102" s="154">
        <f t="shared" si="6"/>
        <v>252</v>
      </c>
      <c r="O102" s="154">
        <f t="shared" si="6"/>
        <v>252</v>
      </c>
      <c r="P102" s="154">
        <f t="shared" si="6"/>
        <v>252</v>
      </c>
      <c r="Q102" s="154">
        <f t="shared" si="6"/>
        <v>252</v>
      </c>
      <c r="R102" s="154">
        <f t="shared" si="6"/>
        <v>252</v>
      </c>
      <c r="S102" s="154">
        <f t="shared" si="6"/>
        <v>252</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252</v>
      </c>
      <c r="F104" s="156">
        <f t="shared" ref="F104:AR104" si="8">SUM(F101:F103)</f>
        <v>252</v>
      </c>
      <c r="G104" s="156">
        <f t="shared" si="8"/>
        <v>252</v>
      </c>
      <c r="H104" s="156">
        <f t="shared" si="8"/>
        <v>252</v>
      </c>
      <c r="I104" s="156">
        <f t="shared" si="8"/>
        <v>252</v>
      </c>
      <c r="J104" s="156">
        <f t="shared" si="8"/>
        <v>252</v>
      </c>
      <c r="K104" s="156">
        <f t="shared" si="8"/>
        <v>252</v>
      </c>
      <c r="L104" s="156">
        <f t="shared" si="8"/>
        <v>252</v>
      </c>
      <c r="M104" s="156">
        <f t="shared" si="8"/>
        <v>252</v>
      </c>
      <c r="N104" s="156">
        <f t="shared" si="8"/>
        <v>252</v>
      </c>
      <c r="O104" s="156">
        <f t="shared" si="8"/>
        <v>252</v>
      </c>
      <c r="P104" s="156">
        <f t="shared" si="8"/>
        <v>252</v>
      </c>
      <c r="Q104" s="156">
        <f t="shared" si="8"/>
        <v>252</v>
      </c>
      <c r="R104" s="156">
        <f t="shared" si="8"/>
        <v>252</v>
      </c>
      <c r="S104" s="156">
        <f t="shared" si="8"/>
        <v>252</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-1306.4000000000001</v>
      </c>
      <c r="F106" s="174">
        <f t="shared" si="9"/>
        <v>-1332.528</v>
      </c>
      <c r="G106" s="174">
        <f t="shared" si="9"/>
        <v>-1359.1785600000001</v>
      </c>
      <c r="H106" s="174">
        <f t="shared" si="9"/>
        <v>-1386.3621312</v>
      </c>
      <c r="I106" s="174">
        <f t="shared" si="9"/>
        <v>-1414.0893738240002</v>
      </c>
      <c r="J106" s="174">
        <f t="shared" si="9"/>
        <v>-1442.37116130048</v>
      </c>
      <c r="K106" s="174">
        <f t="shared" si="9"/>
        <v>-1471.2185845264898</v>
      </c>
      <c r="L106" s="174">
        <f t="shared" si="9"/>
        <v>-1500.6429562170192</v>
      </c>
      <c r="M106" s="174">
        <f t="shared" si="9"/>
        <v>-1530.6558153413598</v>
      </c>
      <c r="N106" s="174">
        <f t="shared" si="9"/>
        <v>-1561.2689316481869</v>
      </c>
      <c r="O106" s="174">
        <f t="shared" si="9"/>
        <v>-1592.4943102811508</v>
      </c>
      <c r="P106" s="174">
        <f t="shared" si="9"/>
        <v>-1624.3441964867734</v>
      </c>
      <c r="Q106" s="174">
        <f t="shared" si="9"/>
        <v>-1656.8310804165092</v>
      </c>
      <c r="R106" s="174">
        <f t="shared" si="9"/>
        <v>-1689.9677020248394</v>
      </c>
      <c r="S106" s="174">
        <f t="shared" si="9"/>
        <v>-1723.7670560653362</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252</v>
      </c>
      <c r="F112" s="154">
        <f t="shared" si="15"/>
        <v>252</v>
      </c>
      <c r="G112" s="154">
        <f t="shared" si="15"/>
        <v>252</v>
      </c>
      <c r="H112" s="154">
        <f t="shared" si="15"/>
        <v>252</v>
      </c>
      <c r="I112" s="154">
        <f t="shared" si="15"/>
        <v>252</v>
      </c>
      <c r="J112" s="154">
        <f t="shared" si="15"/>
        <v>252</v>
      </c>
      <c r="K112" s="154">
        <f t="shared" si="15"/>
        <v>252</v>
      </c>
      <c r="L112" s="154">
        <f t="shared" si="15"/>
        <v>252</v>
      </c>
      <c r="M112" s="154">
        <f t="shared" si="15"/>
        <v>252</v>
      </c>
      <c r="N112" s="154">
        <f t="shared" si="15"/>
        <v>252</v>
      </c>
      <c r="O112" s="154">
        <f t="shared" si="15"/>
        <v>252</v>
      </c>
      <c r="P112" s="154">
        <f t="shared" si="15"/>
        <v>252</v>
      </c>
      <c r="Q112" s="154">
        <f t="shared" si="15"/>
        <v>252</v>
      </c>
      <c r="R112" s="154">
        <f t="shared" si="15"/>
        <v>252</v>
      </c>
      <c r="S112" s="154">
        <f t="shared" si="15"/>
        <v>252</v>
      </c>
      <c r="T112" s="154">
        <f t="shared" si="15"/>
        <v>252</v>
      </c>
      <c r="U112" s="154">
        <f t="shared" si="15"/>
        <v>252</v>
      </c>
      <c r="V112" s="154">
        <f t="shared" si="15"/>
        <v>252</v>
      </c>
      <c r="W112" s="154">
        <f t="shared" si="15"/>
        <v>252</v>
      </c>
      <c r="X112" s="154">
        <f t="shared" si="15"/>
        <v>252</v>
      </c>
      <c r="Y112" s="154">
        <f t="shared" si="15"/>
        <v>252</v>
      </c>
      <c r="Z112" s="154">
        <f t="shared" si="15"/>
        <v>252</v>
      </c>
      <c r="AA112" s="154">
        <f t="shared" si="15"/>
        <v>252</v>
      </c>
      <c r="AB112" s="154">
        <f t="shared" si="15"/>
        <v>252</v>
      </c>
      <c r="AC112" s="154">
        <f t="shared" si="15"/>
        <v>252</v>
      </c>
      <c r="AD112" s="154">
        <f t="shared" si="15"/>
        <v>252</v>
      </c>
      <c r="AE112" s="154">
        <f t="shared" si="15"/>
        <v>252</v>
      </c>
      <c r="AF112" s="154">
        <f t="shared" si="15"/>
        <v>252</v>
      </c>
      <c r="AG112" s="154">
        <f t="shared" si="15"/>
        <v>252</v>
      </c>
      <c r="AH112" s="154">
        <f t="shared" si="15"/>
        <v>252</v>
      </c>
      <c r="AI112" s="154">
        <f t="shared" si="15"/>
        <v>252</v>
      </c>
      <c r="AJ112" s="154">
        <f t="shared" si="15"/>
        <v>252</v>
      </c>
      <c r="AK112" s="154">
        <f t="shared" si="15"/>
        <v>252</v>
      </c>
      <c r="AL112" s="154">
        <f t="shared" si="15"/>
        <v>252</v>
      </c>
      <c r="AM112" s="154">
        <f t="shared" si="15"/>
        <v>252</v>
      </c>
      <c r="AN112" s="154">
        <f t="shared" si="15"/>
        <v>252</v>
      </c>
      <c r="AO112" s="154">
        <f t="shared" si="15"/>
        <v>252</v>
      </c>
      <c r="AP112" s="154">
        <f t="shared" si="15"/>
        <v>252</v>
      </c>
      <c r="AQ112" s="154">
        <f t="shared" si="15"/>
        <v>252</v>
      </c>
      <c r="AR112" s="155">
        <f t="shared" si="15"/>
        <v>252</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-1306.4000000000001</v>
      </c>
      <c r="F117" s="143">
        <f t="shared" ref="F117:AR117" si="19">SUM(F106:F107)</f>
        <v>-1332.528</v>
      </c>
      <c r="G117" s="143">
        <f t="shared" si="19"/>
        <v>-1359.1785600000001</v>
      </c>
      <c r="H117" s="143">
        <f t="shared" si="19"/>
        <v>-1386.3621312</v>
      </c>
      <c r="I117" s="143">
        <f t="shared" si="19"/>
        <v>-1414.0893738240002</v>
      </c>
      <c r="J117" s="143">
        <f t="shared" si="19"/>
        <v>-1442.37116130048</v>
      </c>
      <c r="K117" s="143">
        <f t="shared" si="19"/>
        <v>-1471.2185845264898</v>
      </c>
      <c r="L117" s="143">
        <f t="shared" si="19"/>
        <v>-1500.6429562170192</v>
      </c>
      <c r="M117" s="143">
        <f t="shared" si="19"/>
        <v>-1530.6558153413598</v>
      </c>
      <c r="N117" s="143">
        <f t="shared" si="19"/>
        <v>-1561.2689316481869</v>
      </c>
      <c r="O117" s="143">
        <f t="shared" si="19"/>
        <v>-1592.4943102811508</v>
      </c>
      <c r="P117" s="143">
        <f t="shared" si="19"/>
        <v>-1624.3441964867734</v>
      </c>
      <c r="Q117" s="143">
        <f t="shared" si="19"/>
        <v>-1656.8310804165092</v>
      </c>
      <c r="R117" s="143">
        <f t="shared" si="19"/>
        <v>-1689.9677020248394</v>
      </c>
      <c r="S117" s="143">
        <f t="shared" si="19"/>
        <v>-1723.7670560653362</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-1306.4000000000001</v>
      </c>
      <c r="F118" s="151">
        <f t="shared" ref="F118:AR118" si="20">SUM(F116:F117)</f>
        <v>-1332.528</v>
      </c>
      <c r="G118" s="151">
        <f t="shared" si="20"/>
        <v>-1359.1785600000001</v>
      </c>
      <c r="H118" s="151">
        <f t="shared" si="20"/>
        <v>-1386.3621312</v>
      </c>
      <c r="I118" s="151">
        <f t="shared" si="20"/>
        <v>-1414.0893738240002</v>
      </c>
      <c r="J118" s="151">
        <f t="shared" si="20"/>
        <v>-1442.37116130048</v>
      </c>
      <c r="K118" s="151">
        <f t="shared" si="20"/>
        <v>-1471.2185845264898</v>
      </c>
      <c r="L118" s="151">
        <f t="shared" si="20"/>
        <v>-1500.6429562170192</v>
      </c>
      <c r="M118" s="151">
        <f t="shared" si="20"/>
        <v>-1530.6558153413598</v>
      </c>
      <c r="N118" s="151">
        <f t="shared" si="20"/>
        <v>-1561.2689316481869</v>
      </c>
      <c r="O118" s="151">
        <f t="shared" si="20"/>
        <v>-1592.4943102811508</v>
      </c>
      <c r="P118" s="151">
        <f t="shared" si="20"/>
        <v>-1624.3441964867734</v>
      </c>
      <c r="Q118" s="151">
        <f t="shared" si="20"/>
        <v>-1656.8310804165092</v>
      </c>
      <c r="R118" s="151">
        <f t="shared" si="20"/>
        <v>-1689.9677020248394</v>
      </c>
      <c r="S118" s="151">
        <f t="shared" si="20"/>
        <v>-1723.7670560653362</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-4666.666666666667</v>
      </c>
      <c r="F120" s="160">
        <f t="shared" si="21"/>
        <v>-4666.666666666667</v>
      </c>
      <c r="G120" s="160">
        <f t="shared" si="21"/>
        <v>-4666.666666666667</v>
      </c>
      <c r="H120" s="160">
        <f t="shared" si="21"/>
        <v>-4666.666666666667</v>
      </c>
      <c r="I120" s="160">
        <f t="shared" si="21"/>
        <v>-4666.666666666667</v>
      </c>
      <c r="J120" s="160">
        <f t="shared" si="21"/>
        <v>-4666.666666666667</v>
      </c>
      <c r="K120" s="160">
        <f t="shared" si="21"/>
        <v>-4666.666666666667</v>
      </c>
      <c r="L120" s="160">
        <f t="shared" si="21"/>
        <v>-4666.666666666667</v>
      </c>
      <c r="M120" s="160">
        <f t="shared" si="21"/>
        <v>-4666.666666666667</v>
      </c>
      <c r="N120" s="160">
        <f t="shared" si="21"/>
        <v>-4666.666666666667</v>
      </c>
      <c r="O120" s="160">
        <f t="shared" si="21"/>
        <v>-4666.666666666667</v>
      </c>
      <c r="P120" s="160">
        <f t="shared" si="21"/>
        <v>-4666.666666666667</v>
      </c>
      <c r="Q120" s="160">
        <f t="shared" si="21"/>
        <v>-4666.666666666667</v>
      </c>
      <c r="R120" s="160">
        <f t="shared" si="21"/>
        <v>-4666.666666666667</v>
      </c>
      <c r="S120" s="160">
        <f t="shared" si="21"/>
        <v>-4666.666666666667</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-2800</v>
      </c>
      <c r="F121" s="143">
        <f t="shared" si="22"/>
        <v>-2670.241594694116</v>
      </c>
      <c r="G121" s="143">
        <f t="shared" si="22"/>
        <v>-2533.9952691229373</v>
      </c>
      <c r="H121" s="143">
        <f t="shared" si="22"/>
        <v>-2390.9366272731995</v>
      </c>
      <c r="I121" s="143">
        <f t="shared" si="22"/>
        <v>-2240.7250533309757</v>
      </c>
      <c r="J121" s="143">
        <f t="shared" si="22"/>
        <v>-2083.0029006916407</v>
      </c>
      <c r="K121" s="143">
        <f t="shared" si="22"/>
        <v>-1917.394640420338</v>
      </c>
      <c r="L121" s="143">
        <f t="shared" si="22"/>
        <v>-1743.5059671354707</v>
      </c>
      <c r="M121" s="143">
        <f t="shared" si="22"/>
        <v>-1560.9228601863599</v>
      </c>
      <c r="N121" s="143">
        <f t="shared" si="22"/>
        <v>-1369.2105978897935</v>
      </c>
      <c r="O121" s="143">
        <f t="shared" si="22"/>
        <v>-1167.912722478399</v>
      </c>
      <c r="P121" s="143">
        <f t="shared" si="22"/>
        <v>-956.54995329643464</v>
      </c>
      <c r="Q121" s="143">
        <f t="shared" si="22"/>
        <v>-734.61904565537213</v>
      </c>
      <c r="R121" s="143">
        <f t="shared" si="22"/>
        <v>-501.59159263225649</v>
      </c>
      <c r="S121" s="143">
        <f t="shared" si="22"/>
        <v>-256.91276695798507</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-2595.1681061176846</v>
      </c>
      <c r="F122" s="151">
        <f t="shared" si="23"/>
        <v>-2724.9265114235691</v>
      </c>
      <c r="G122" s="151">
        <f t="shared" si="23"/>
        <v>-2861.1728369947473</v>
      </c>
      <c r="H122" s="151">
        <f t="shared" si="23"/>
        <v>-3004.2314788444851</v>
      </c>
      <c r="I122" s="151">
        <f t="shared" si="23"/>
        <v>-3154.4430527867089</v>
      </c>
      <c r="J122" s="151">
        <f t="shared" si="23"/>
        <v>-3312.1652054260444</v>
      </c>
      <c r="K122" s="151">
        <f t="shared" si="23"/>
        <v>-3477.7734656973466</v>
      </c>
      <c r="L122" s="151">
        <f t="shared" si="23"/>
        <v>-3651.6621389822139</v>
      </c>
      <c r="M122" s="151">
        <f t="shared" si="23"/>
        <v>-3834.2452459313245</v>
      </c>
      <c r="N122" s="151">
        <f t="shared" si="23"/>
        <v>-4025.9575082278916</v>
      </c>
      <c r="O122" s="151">
        <f t="shared" si="23"/>
        <v>-4227.2553836392854</v>
      </c>
      <c r="P122" s="151">
        <f t="shared" si="23"/>
        <v>-4438.6181528212501</v>
      </c>
      <c r="Q122" s="151">
        <f t="shared" si="23"/>
        <v>-4660.5490604623119</v>
      </c>
      <c r="R122" s="151">
        <f t="shared" si="23"/>
        <v>-4893.5765134854282</v>
      </c>
      <c r="S122" s="151">
        <f t="shared" si="23"/>
        <v>-5138.2553391596994</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-5395.1681061176841</v>
      </c>
      <c r="F123" s="154">
        <f t="shared" si="24"/>
        <v>-5395.1681061176851</v>
      </c>
      <c r="G123" s="154">
        <f t="shared" si="24"/>
        <v>-5395.1681061176841</v>
      </c>
      <c r="H123" s="154">
        <f t="shared" si="24"/>
        <v>-5395.1681061176841</v>
      </c>
      <c r="I123" s="154">
        <f t="shared" si="24"/>
        <v>-5395.1681061176841</v>
      </c>
      <c r="J123" s="154">
        <f t="shared" si="24"/>
        <v>-5395.1681061176851</v>
      </c>
      <c r="K123" s="154">
        <f t="shared" si="24"/>
        <v>-5395.1681061176841</v>
      </c>
      <c r="L123" s="154">
        <f t="shared" si="24"/>
        <v>-5395.1681061176841</v>
      </c>
      <c r="M123" s="154">
        <f t="shared" si="24"/>
        <v>-5395.1681061176841</v>
      </c>
      <c r="N123" s="154">
        <f t="shared" si="24"/>
        <v>-5395.1681061176851</v>
      </c>
      <c r="O123" s="154">
        <f t="shared" si="24"/>
        <v>-5395.1681061176841</v>
      </c>
      <c r="P123" s="154">
        <f t="shared" si="24"/>
        <v>-5395.1681061176851</v>
      </c>
      <c r="Q123" s="154">
        <f t="shared" si="24"/>
        <v>-5395.1681061176841</v>
      </c>
      <c r="R123" s="154">
        <f t="shared" si="24"/>
        <v>-5395.1681061176851</v>
      </c>
      <c r="S123" s="154">
        <f t="shared" si="24"/>
        <v>-5395.1681061176841</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-8773.0666666666675</v>
      </c>
      <c r="F125" s="160">
        <f t="shared" ref="F125:AR125" si="25">F118+F120+F121</f>
        <v>-8669.4362613607827</v>
      </c>
      <c r="G125" s="160">
        <f t="shared" si="25"/>
        <v>-8559.8404957896055</v>
      </c>
      <c r="H125" s="160">
        <f t="shared" si="25"/>
        <v>-8443.9654251398679</v>
      </c>
      <c r="I125" s="160">
        <f t="shared" si="25"/>
        <v>-8321.4810938216433</v>
      </c>
      <c r="J125" s="160">
        <f t="shared" si="25"/>
        <v>-8192.040728658787</v>
      </c>
      <c r="K125" s="160">
        <f t="shared" si="25"/>
        <v>-8055.2798916134943</v>
      </c>
      <c r="L125" s="160">
        <f t="shared" si="25"/>
        <v>-7910.8155900191559</v>
      </c>
      <c r="M125" s="160">
        <f t="shared" si="25"/>
        <v>-7758.2453421943865</v>
      </c>
      <c r="N125" s="160">
        <f t="shared" si="25"/>
        <v>-7597.1461962046478</v>
      </c>
      <c r="O125" s="160">
        <f t="shared" si="25"/>
        <v>-7427.073699426217</v>
      </c>
      <c r="P125" s="160">
        <f t="shared" si="25"/>
        <v>-7247.5608164498753</v>
      </c>
      <c r="Q125" s="160">
        <f t="shared" si="25"/>
        <v>-7058.1167927385486</v>
      </c>
      <c r="R125" s="160">
        <f t="shared" si="25"/>
        <v>-6858.2259613237629</v>
      </c>
      <c r="S125" s="160">
        <f t="shared" si="25"/>
        <v>-6647.3464896899877</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2193.2666666666669</v>
      </c>
      <c r="F126" s="143">
        <f t="shared" si="26"/>
        <v>2167.3590653401957</v>
      </c>
      <c r="G126" s="143">
        <f t="shared" si="26"/>
        <v>2139.9601239474014</v>
      </c>
      <c r="H126" s="143">
        <f t="shared" si="26"/>
        <v>2110.991356284967</v>
      </c>
      <c r="I126" s="143">
        <f t="shared" si="26"/>
        <v>2080.3702734554108</v>
      </c>
      <c r="J126" s="143">
        <f t="shared" si="26"/>
        <v>2048.0101821646967</v>
      </c>
      <c r="K126" s="143">
        <f t="shared" si="26"/>
        <v>2013.8199729033736</v>
      </c>
      <c r="L126" s="143">
        <f t="shared" si="26"/>
        <v>1977.703897504789</v>
      </c>
      <c r="M126" s="143">
        <f t="shared" si="26"/>
        <v>1939.5613355485966</v>
      </c>
      <c r="N126" s="143">
        <f t="shared" si="26"/>
        <v>1899.286549051162</v>
      </c>
      <c r="O126" s="143">
        <f t="shared" si="26"/>
        <v>1856.7684248565542</v>
      </c>
      <c r="P126" s="143">
        <f t="shared" si="26"/>
        <v>1811.8902041124688</v>
      </c>
      <c r="Q126" s="143">
        <f t="shared" si="26"/>
        <v>1764.5291981846372</v>
      </c>
      <c r="R126" s="143">
        <f t="shared" si="26"/>
        <v>1714.5564903309407</v>
      </c>
      <c r="S126" s="143">
        <f t="shared" si="26"/>
        <v>1661.8366224224969</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-4508.3014394510174</v>
      </c>
      <c r="F128" s="160">
        <f t="shared" ref="F128:AR128" si="27">F118+F123+F126</f>
        <v>-4560.3370407774892</v>
      </c>
      <c r="G128" s="160">
        <f t="shared" si="27"/>
        <v>-4614.3865421702831</v>
      </c>
      <c r="H128" s="160">
        <f t="shared" si="27"/>
        <v>-4670.5388810327167</v>
      </c>
      <c r="I128" s="160">
        <f t="shared" si="27"/>
        <v>-4728.8872064862735</v>
      </c>
      <c r="J128" s="160">
        <f t="shared" si="27"/>
        <v>-4789.5290852534681</v>
      </c>
      <c r="K128" s="160">
        <f t="shared" si="27"/>
        <v>-4852.5667177408013</v>
      </c>
      <c r="L128" s="160">
        <f t="shared" si="27"/>
        <v>-4918.1071648299148</v>
      </c>
      <c r="M128" s="160">
        <f t="shared" si="27"/>
        <v>-4986.2625859104473</v>
      </c>
      <c r="N128" s="160">
        <f t="shared" si="27"/>
        <v>-5057.1504887147103</v>
      </c>
      <c r="O128" s="160">
        <f t="shared" si="27"/>
        <v>-5130.8939915422798</v>
      </c>
      <c r="P128" s="160">
        <f t="shared" si="27"/>
        <v>-5207.6220984919892</v>
      </c>
      <c r="Q128" s="160">
        <f t="shared" si="27"/>
        <v>-5287.4699883495559</v>
      </c>
      <c r="R128" s="160">
        <f t="shared" si="27"/>
        <v>-5370.5793178115837</v>
      </c>
      <c r="S128" s="160">
        <f t="shared" si="27"/>
        <v>-5457.0985397605236</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252</v>
      </c>
      <c r="F129" s="143">
        <f t="shared" ref="F129:AR129" si="28">IF(F89&gt;$C$81,0,F104)</f>
        <v>252</v>
      </c>
      <c r="G129" s="143">
        <f t="shared" si="28"/>
        <v>252</v>
      </c>
      <c r="H129" s="143">
        <f t="shared" si="28"/>
        <v>252</v>
      </c>
      <c r="I129" s="143">
        <f t="shared" si="28"/>
        <v>252</v>
      </c>
      <c r="J129" s="143">
        <f t="shared" si="28"/>
        <v>252</v>
      </c>
      <c r="K129" s="143">
        <f t="shared" si="28"/>
        <v>252</v>
      </c>
      <c r="L129" s="143">
        <f t="shared" si="28"/>
        <v>252</v>
      </c>
      <c r="M129" s="143">
        <f t="shared" si="28"/>
        <v>252</v>
      </c>
      <c r="N129" s="143">
        <f t="shared" si="28"/>
        <v>252</v>
      </c>
      <c r="O129" s="143">
        <f t="shared" si="28"/>
        <v>252</v>
      </c>
      <c r="P129" s="143">
        <f t="shared" si="28"/>
        <v>252</v>
      </c>
      <c r="Q129" s="143">
        <f t="shared" si="28"/>
        <v>252</v>
      </c>
      <c r="R129" s="143">
        <f t="shared" si="28"/>
        <v>252</v>
      </c>
      <c r="S129" s="143">
        <f t="shared" si="28"/>
        <v>252</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-27959.373494731146</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1105.1529486412769</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70000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70000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56000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14000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194</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11.774869370504458</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11111.111111111111</v>
      </c>
      <c r="D10" s="93" t="s">
        <v>69</v>
      </c>
      <c r="E10" s="63"/>
      <c r="F10" s="63"/>
    </row>
    <row r="11" spans="1:26" x14ac:dyDescent="0.2">
      <c r="A11" s="66"/>
      <c r="B11" s="112" t="s">
        <v>7</v>
      </c>
      <c r="C11" s="94">
        <v>10000</v>
      </c>
      <c r="D11" s="95" t="s">
        <v>70</v>
      </c>
      <c r="E11" s="63"/>
      <c r="F11" s="63"/>
    </row>
    <row r="12" spans="1:26" x14ac:dyDescent="0.2">
      <c r="A12" s="66"/>
      <c r="B12" s="112" t="s">
        <v>8</v>
      </c>
      <c r="C12" s="94"/>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c r="D15" s="95" t="s">
        <v>74</v>
      </c>
      <c r="E15" s="67"/>
      <c r="F15" s="63"/>
    </row>
    <row r="16" spans="1:26" x14ac:dyDescent="0.2">
      <c r="A16" s="66"/>
      <c r="B16" s="112" t="s">
        <v>12</v>
      </c>
      <c r="C16" s="94">
        <v>7000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v>
      </c>
      <c r="D20" s="93"/>
      <c r="E20" s="67"/>
      <c r="F20" s="63"/>
    </row>
    <row r="21" spans="1:6" ht="12.75" customHeight="1" x14ac:dyDescent="0.2">
      <c r="A21" s="66"/>
      <c r="B21" s="112" t="s">
        <v>16</v>
      </c>
      <c r="C21" s="96">
        <f>IF(C12&gt;0,C20-(C23*C11*C16*C20)/(C12*C15),)</f>
        <v>0</v>
      </c>
      <c r="D21" s="95"/>
      <c r="E21" s="67"/>
      <c r="F21" s="63"/>
    </row>
    <row r="22" spans="1:6" ht="12.75" customHeight="1" x14ac:dyDescent="0.2">
      <c r="A22" s="66"/>
      <c r="B22" s="112" t="s">
        <v>17</v>
      </c>
      <c r="C22" s="96">
        <f>IF(C10&gt;0,C11/C10,0)</f>
        <v>0.9</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v>425</v>
      </c>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4.25</v>
      </c>
      <c r="D34" s="95" t="s">
        <v>82</v>
      </c>
      <c r="E34" s="67"/>
      <c r="F34" s="63"/>
    </row>
    <row r="35" spans="1:6" x14ac:dyDescent="0.2">
      <c r="A35" s="66"/>
      <c r="B35" s="220" t="s">
        <v>25</v>
      </c>
      <c r="C35" s="94"/>
      <c r="D35" s="95" t="s">
        <v>77</v>
      </c>
      <c r="E35" s="63"/>
      <c r="F35" s="63"/>
    </row>
    <row r="36" spans="1:6" x14ac:dyDescent="0.2">
      <c r="A36" s="66"/>
      <c r="B36" s="220"/>
      <c r="C36" s="94">
        <v>62</v>
      </c>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620</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9</v>
      </c>
      <c r="D47" s="95" t="s">
        <v>90</v>
      </c>
    </row>
    <row r="48" spans="1:6" x14ac:dyDescent="0.2">
      <c r="A48" s="66"/>
      <c r="B48" s="112" t="s">
        <v>34</v>
      </c>
      <c r="C48" s="101">
        <v>48</v>
      </c>
      <c r="D48" s="95" t="s">
        <v>91</v>
      </c>
    </row>
    <row r="49" spans="1:7" x14ac:dyDescent="0.2">
      <c r="A49" s="66"/>
      <c r="B49" s="126" t="s">
        <v>35</v>
      </c>
      <c r="C49" s="198">
        <v>1</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4.1489529733816051</v>
      </c>
      <c r="D84" s="93" t="s">
        <v>66</v>
      </c>
      <c r="F84" s="69"/>
    </row>
    <row r="85" spans="1:44" x14ac:dyDescent="0.2">
      <c r="A85" s="66"/>
      <c r="B85" s="112" t="s">
        <v>3</v>
      </c>
      <c r="C85" s="109">
        <f>(D139-D131)/D132</f>
        <v>11.524869370504458</v>
      </c>
      <c r="D85" s="95" t="s">
        <v>67</v>
      </c>
      <c r="F85" s="66"/>
    </row>
    <row r="86" spans="1:44" x14ac:dyDescent="0.2">
      <c r="A86" s="66"/>
      <c r="B86" s="113" t="s">
        <v>4</v>
      </c>
      <c r="C86" s="109">
        <f>C85*100/1000*31.65</f>
        <v>36.476211557646607</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-4250000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0</v>
      </c>
      <c r="F93" s="147">
        <f t="shared" si="1"/>
        <v>0</v>
      </c>
      <c r="G93" s="147">
        <f t="shared" si="1"/>
        <v>0</v>
      </c>
      <c r="H93" s="147">
        <f t="shared" si="1"/>
        <v>0</v>
      </c>
      <c r="I93" s="147">
        <f t="shared" si="1"/>
        <v>0</v>
      </c>
      <c r="J93" s="147">
        <f t="shared" si="1"/>
        <v>0</v>
      </c>
      <c r="K93" s="147">
        <f t="shared" si="1"/>
        <v>0</v>
      </c>
      <c r="L93" s="147">
        <f t="shared" si="1"/>
        <v>0</v>
      </c>
      <c r="M93" s="147">
        <f t="shared" si="1"/>
        <v>0</v>
      </c>
      <c r="N93" s="147">
        <f t="shared" si="1"/>
        <v>0</v>
      </c>
      <c r="O93" s="147">
        <f t="shared" si="1"/>
        <v>0</v>
      </c>
      <c r="P93" s="147">
        <f t="shared" si="1"/>
        <v>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252000</v>
      </c>
      <c r="F95" s="151">
        <f t="shared" si="2"/>
        <v>252000</v>
      </c>
      <c r="G95" s="151">
        <f t="shared" si="2"/>
        <v>252000</v>
      </c>
      <c r="H95" s="151">
        <f t="shared" si="2"/>
        <v>252000</v>
      </c>
      <c r="I95" s="151">
        <f t="shared" si="2"/>
        <v>252000</v>
      </c>
      <c r="J95" s="151">
        <f t="shared" si="2"/>
        <v>252000</v>
      </c>
      <c r="K95" s="151">
        <f t="shared" si="2"/>
        <v>252000</v>
      </c>
      <c r="L95" s="151">
        <f t="shared" si="2"/>
        <v>252000</v>
      </c>
      <c r="M95" s="151">
        <f t="shared" si="2"/>
        <v>252000</v>
      </c>
      <c r="N95" s="151">
        <f t="shared" si="2"/>
        <v>252000</v>
      </c>
      <c r="O95" s="151">
        <f t="shared" si="2"/>
        <v>252000</v>
      </c>
      <c r="P95" s="151">
        <f t="shared" si="2"/>
        <v>252000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0</v>
      </c>
      <c r="F101" s="154">
        <f t="shared" ref="F101:AR101" si="5">(F93-F94)/1000*3.6</f>
        <v>0</v>
      </c>
      <c r="G101" s="154">
        <f t="shared" si="5"/>
        <v>0</v>
      </c>
      <c r="H101" s="154">
        <f t="shared" si="5"/>
        <v>0</v>
      </c>
      <c r="I101" s="154">
        <f t="shared" si="5"/>
        <v>0</v>
      </c>
      <c r="J101" s="154">
        <f t="shared" si="5"/>
        <v>0</v>
      </c>
      <c r="K101" s="154">
        <f t="shared" si="5"/>
        <v>0</v>
      </c>
      <c r="L101" s="154">
        <f t="shared" si="5"/>
        <v>0</v>
      </c>
      <c r="M101" s="154">
        <f t="shared" si="5"/>
        <v>0</v>
      </c>
      <c r="N101" s="154">
        <f t="shared" si="5"/>
        <v>0</v>
      </c>
      <c r="O101" s="154">
        <f t="shared" si="5"/>
        <v>0</v>
      </c>
      <c r="P101" s="154">
        <f t="shared" si="5"/>
        <v>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252000</v>
      </c>
      <c r="F102" s="154">
        <f t="shared" ref="F102:AR102" si="6">F95-F96</f>
        <v>252000</v>
      </c>
      <c r="G102" s="154">
        <f t="shared" si="6"/>
        <v>252000</v>
      </c>
      <c r="H102" s="154">
        <f t="shared" si="6"/>
        <v>252000</v>
      </c>
      <c r="I102" s="154">
        <f t="shared" si="6"/>
        <v>252000</v>
      </c>
      <c r="J102" s="154">
        <f t="shared" si="6"/>
        <v>252000</v>
      </c>
      <c r="K102" s="154">
        <f t="shared" si="6"/>
        <v>252000</v>
      </c>
      <c r="L102" s="154">
        <f t="shared" si="6"/>
        <v>252000</v>
      </c>
      <c r="M102" s="154">
        <f t="shared" si="6"/>
        <v>252000</v>
      </c>
      <c r="N102" s="154">
        <f t="shared" si="6"/>
        <v>252000</v>
      </c>
      <c r="O102" s="154">
        <f t="shared" si="6"/>
        <v>252000</v>
      </c>
      <c r="P102" s="154">
        <f t="shared" si="6"/>
        <v>252000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252000</v>
      </c>
      <c r="F104" s="156">
        <f t="shared" ref="F104:AR104" si="8">SUM(F101:F103)</f>
        <v>252000</v>
      </c>
      <c r="G104" s="156">
        <f t="shared" si="8"/>
        <v>252000</v>
      </c>
      <c r="H104" s="156">
        <f t="shared" si="8"/>
        <v>252000</v>
      </c>
      <c r="I104" s="156">
        <f t="shared" si="8"/>
        <v>252000</v>
      </c>
      <c r="J104" s="156">
        <f t="shared" si="8"/>
        <v>252000</v>
      </c>
      <c r="K104" s="156">
        <f t="shared" si="8"/>
        <v>252000</v>
      </c>
      <c r="L104" s="156">
        <f t="shared" si="8"/>
        <v>252000</v>
      </c>
      <c r="M104" s="156">
        <f t="shared" si="8"/>
        <v>252000</v>
      </c>
      <c r="N104" s="156">
        <f t="shared" si="8"/>
        <v>252000</v>
      </c>
      <c r="O104" s="156">
        <f t="shared" si="8"/>
        <v>252000</v>
      </c>
      <c r="P104" s="156">
        <f t="shared" si="8"/>
        <v>252000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-620000</v>
      </c>
      <c r="F106" s="174">
        <f t="shared" si="9"/>
        <v>-632400</v>
      </c>
      <c r="G106" s="174">
        <f t="shared" si="9"/>
        <v>-645048</v>
      </c>
      <c r="H106" s="174">
        <f t="shared" si="9"/>
        <v>-657948.96</v>
      </c>
      <c r="I106" s="174">
        <f t="shared" si="9"/>
        <v>-671107.93920000002</v>
      </c>
      <c r="J106" s="174">
        <f t="shared" si="9"/>
        <v>-684530.09798399999</v>
      </c>
      <c r="K106" s="174">
        <f t="shared" si="9"/>
        <v>-698220.69994368008</v>
      </c>
      <c r="L106" s="174">
        <f t="shared" si="9"/>
        <v>-712185.11394255352</v>
      </c>
      <c r="M106" s="174">
        <f t="shared" si="9"/>
        <v>-726428.81622140459</v>
      </c>
      <c r="N106" s="174">
        <f t="shared" si="9"/>
        <v>-740957.39254583267</v>
      </c>
      <c r="O106" s="174">
        <f t="shared" si="9"/>
        <v>-755776.54039674939</v>
      </c>
      <c r="P106" s="174">
        <f t="shared" si="9"/>
        <v>-770892.07120468421</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-1524444.4444444445</v>
      </c>
      <c r="F107" s="143">
        <f t="shared" si="10"/>
        <v>-1554933.3333333335</v>
      </c>
      <c r="G107" s="143">
        <f t="shared" si="10"/>
        <v>-1586032</v>
      </c>
      <c r="H107" s="143">
        <f t="shared" si="10"/>
        <v>-1617752.64</v>
      </c>
      <c r="I107" s="143">
        <f t="shared" si="10"/>
        <v>-1650107.6928000001</v>
      </c>
      <c r="J107" s="143">
        <f t="shared" si="10"/>
        <v>-1683109.846656</v>
      </c>
      <c r="K107" s="143">
        <f t="shared" si="10"/>
        <v>-1716772.0435891203</v>
      </c>
      <c r="L107" s="143">
        <f t="shared" si="10"/>
        <v>-1751107.4844609022</v>
      </c>
      <c r="M107" s="143">
        <f t="shared" si="10"/>
        <v>-1786129.6341501204</v>
      </c>
      <c r="N107" s="143">
        <f t="shared" si="10"/>
        <v>-1821852.2268331228</v>
      </c>
      <c r="O107" s="143">
        <f t="shared" si="10"/>
        <v>-1858289.2713697853</v>
      </c>
      <c r="P107" s="143">
        <f t="shared" si="10"/>
        <v>-1895455.0567971808</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252000</v>
      </c>
      <c r="F112" s="154">
        <f t="shared" si="15"/>
        <v>252000</v>
      </c>
      <c r="G112" s="154">
        <f t="shared" si="15"/>
        <v>252000</v>
      </c>
      <c r="H112" s="154">
        <f t="shared" si="15"/>
        <v>252000</v>
      </c>
      <c r="I112" s="154">
        <f t="shared" si="15"/>
        <v>252000</v>
      </c>
      <c r="J112" s="154">
        <f t="shared" si="15"/>
        <v>252000</v>
      </c>
      <c r="K112" s="154">
        <f t="shared" si="15"/>
        <v>252000</v>
      </c>
      <c r="L112" s="154">
        <f t="shared" si="15"/>
        <v>252000</v>
      </c>
      <c r="M112" s="154">
        <f t="shared" si="15"/>
        <v>252000</v>
      </c>
      <c r="N112" s="154">
        <f t="shared" si="15"/>
        <v>252000</v>
      </c>
      <c r="O112" s="154">
        <f t="shared" si="15"/>
        <v>252000</v>
      </c>
      <c r="P112" s="154">
        <f t="shared" si="15"/>
        <v>252000</v>
      </c>
      <c r="Q112" s="154">
        <f t="shared" si="15"/>
        <v>252000</v>
      </c>
      <c r="R112" s="154">
        <f t="shared" si="15"/>
        <v>252000</v>
      </c>
      <c r="S112" s="154">
        <f t="shared" si="15"/>
        <v>252000</v>
      </c>
      <c r="T112" s="154">
        <f t="shared" si="15"/>
        <v>252000</v>
      </c>
      <c r="U112" s="154">
        <f t="shared" si="15"/>
        <v>252000</v>
      </c>
      <c r="V112" s="154">
        <f t="shared" si="15"/>
        <v>252000</v>
      </c>
      <c r="W112" s="154">
        <f t="shared" si="15"/>
        <v>252000</v>
      </c>
      <c r="X112" s="154">
        <f t="shared" si="15"/>
        <v>252000</v>
      </c>
      <c r="Y112" s="154">
        <f t="shared" si="15"/>
        <v>252000</v>
      </c>
      <c r="Z112" s="154">
        <f t="shared" si="15"/>
        <v>252000</v>
      </c>
      <c r="AA112" s="154">
        <f t="shared" si="15"/>
        <v>252000</v>
      </c>
      <c r="AB112" s="154">
        <f t="shared" si="15"/>
        <v>252000</v>
      </c>
      <c r="AC112" s="154">
        <f t="shared" si="15"/>
        <v>252000</v>
      </c>
      <c r="AD112" s="154">
        <f t="shared" si="15"/>
        <v>252000</v>
      </c>
      <c r="AE112" s="154">
        <f t="shared" si="15"/>
        <v>252000</v>
      </c>
      <c r="AF112" s="154">
        <f t="shared" si="15"/>
        <v>252000</v>
      </c>
      <c r="AG112" s="154">
        <f t="shared" si="15"/>
        <v>252000</v>
      </c>
      <c r="AH112" s="154">
        <f t="shared" si="15"/>
        <v>252000</v>
      </c>
      <c r="AI112" s="154">
        <f t="shared" si="15"/>
        <v>252000</v>
      </c>
      <c r="AJ112" s="154">
        <f t="shared" si="15"/>
        <v>252000</v>
      </c>
      <c r="AK112" s="154">
        <f t="shared" si="15"/>
        <v>252000</v>
      </c>
      <c r="AL112" s="154">
        <f t="shared" si="15"/>
        <v>252000</v>
      </c>
      <c r="AM112" s="154">
        <f t="shared" si="15"/>
        <v>252000</v>
      </c>
      <c r="AN112" s="154">
        <f t="shared" si="15"/>
        <v>252000</v>
      </c>
      <c r="AO112" s="154">
        <f t="shared" si="15"/>
        <v>252000</v>
      </c>
      <c r="AP112" s="154">
        <f t="shared" si="15"/>
        <v>252000</v>
      </c>
      <c r="AQ112" s="154">
        <f t="shared" si="15"/>
        <v>252000</v>
      </c>
      <c r="AR112" s="155">
        <f t="shared" si="15"/>
        <v>252000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-2144444.4444444445</v>
      </c>
      <c r="F117" s="143">
        <f t="shared" ref="F117:AR117" si="19">SUM(F106:F107)</f>
        <v>-2187333.3333333335</v>
      </c>
      <c r="G117" s="143">
        <f t="shared" si="19"/>
        <v>-2231080</v>
      </c>
      <c r="H117" s="143">
        <f t="shared" si="19"/>
        <v>-2275701.5999999996</v>
      </c>
      <c r="I117" s="143">
        <f t="shared" si="19"/>
        <v>-2321215.6320000002</v>
      </c>
      <c r="J117" s="143">
        <f t="shared" si="19"/>
        <v>-2367639.9446399999</v>
      </c>
      <c r="K117" s="143">
        <f t="shared" si="19"/>
        <v>-2414992.7435328001</v>
      </c>
      <c r="L117" s="143">
        <f t="shared" si="19"/>
        <v>-2463292.5984034557</v>
      </c>
      <c r="M117" s="143">
        <f t="shared" si="19"/>
        <v>-2512558.4503715253</v>
      </c>
      <c r="N117" s="143">
        <f t="shared" si="19"/>
        <v>-2562809.6193789556</v>
      </c>
      <c r="O117" s="143">
        <f t="shared" si="19"/>
        <v>-2614065.8117665346</v>
      </c>
      <c r="P117" s="143">
        <f t="shared" si="19"/>
        <v>-2666347.128001865</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-2144444.4444444445</v>
      </c>
      <c r="F118" s="151">
        <f t="shared" ref="F118:AR118" si="20">SUM(F116:F117)</f>
        <v>-2187333.3333333335</v>
      </c>
      <c r="G118" s="151">
        <f t="shared" si="20"/>
        <v>-2231080</v>
      </c>
      <c r="H118" s="151">
        <f t="shared" si="20"/>
        <v>-2275701.5999999996</v>
      </c>
      <c r="I118" s="151">
        <f t="shared" si="20"/>
        <v>-2321215.6320000002</v>
      </c>
      <c r="J118" s="151">
        <f t="shared" si="20"/>
        <v>-2367639.9446399999</v>
      </c>
      <c r="K118" s="151">
        <f t="shared" si="20"/>
        <v>-2414992.7435328001</v>
      </c>
      <c r="L118" s="151">
        <f t="shared" si="20"/>
        <v>-2463292.5984034557</v>
      </c>
      <c r="M118" s="151">
        <f t="shared" si="20"/>
        <v>-2512558.4503715253</v>
      </c>
      <c r="N118" s="151">
        <f t="shared" si="20"/>
        <v>-2562809.6193789556</v>
      </c>
      <c r="O118" s="151">
        <f t="shared" si="20"/>
        <v>-2614065.8117665346</v>
      </c>
      <c r="P118" s="151">
        <f t="shared" si="20"/>
        <v>-2666347.128001865</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-354166.66666666669</v>
      </c>
      <c r="F120" s="160">
        <f t="shared" si="21"/>
        <v>-354166.66666666669</v>
      </c>
      <c r="G120" s="160">
        <f t="shared" si="21"/>
        <v>-354166.66666666669</v>
      </c>
      <c r="H120" s="160">
        <f t="shared" si="21"/>
        <v>-354166.66666666669</v>
      </c>
      <c r="I120" s="160">
        <f t="shared" si="21"/>
        <v>-354166.66666666669</v>
      </c>
      <c r="J120" s="160">
        <f t="shared" si="21"/>
        <v>-354166.66666666669</v>
      </c>
      <c r="K120" s="160">
        <f t="shared" si="21"/>
        <v>-354166.66666666669</v>
      </c>
      <c r="L120" s="160">
        <f t="shared" si="21"/>
        <v>-354166.66666666669</v>
      </c>
      <c r="M120" s="160">
        <f t="shared" si="21"/>
        <v>-354166.66666666669</v>
      </c>
      <c r="N120" s="160">
        <f t="shared" si="21"/>
        <v>-354166.66666666669</v>
      </c>
      <c r="O120" s="160">
        <f t="shared" si="21"/>
        <v>-354166.66666666669</v>
      </c>
      <c r="P120" s="160">
        <f t="shared" si="21"/>
        <v>-354166.66666666669</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-204000</v>
      </c>
      <c r="F121" s="143">
        <f t="shared" si="22"/>
        <v>-191907.48600634461</v>
      </c>
      <c r="G121" s="143">
        <f t="shared" si="22"/>
        <v>-179089.42117306992</v>
      </c>
      <c r="H121" s="143">
        <f t="shared" si="22"/>
        <v>-165502.27244979871</v>
      </c>
      <c r="I121" s="143">
        <f t="shared" si="22"/>
        <v>-151099.89480313123</v>
      </c>
      <c r="J121" s="143">
        <f t="shared" si="22"/>
        <v>-135833.37449766375</v>
      </c>
      <c r="K121" s="143">
        <f t="shared" si="22"/>
        <v>-119650.86297386818</v>
      </c>
      <c r="L121" s="143">
        <f t="shared" si="22"/>
        <v>-102497.4007586449</v>
      </c>
      <c r="M121" s="143">
        <f t="shared" si="22"/>
        <v>-84314.730810508219</v>
      </c>
      <c r="N121" s="143">
        <f t="shared" si="22"/>
        <v>-65041.100665483304</v>
      </c>
      <c r="O121" s="143">
        <f t="shared" si="22"/>
        <v>-44611.052711756936</v>
      </c>
      <c r="P121" s="143">
        <f t="shared" si="22"/>
        <v>-22955.201880806966</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-201541.89989425644</v>
      </c>
      <c r="F122" s="151">
        <f t="shared" si="23"/>
        <v>-213634.41388791183</v>
      </c>
      <c r="G122" s="151">
        <f t="shared" si="23"/>
        <v>-226452.47872118652</v>
      </c>
      <c r="H122" s="151">
        <f t="shared" si="23"/>
        <v>-240039.6274444577</v>
      </c>
      <c r="I122" s="151">
        <f t="shared" si="23"/>
        <v>-254442.00509112517</v>
      </c>
      <c r="J122" s="151">
        <f t="shared" si="23"/>
        <v>-269708.52539659268</v>
      </c>
      <c r="K122" s="151">
        <f t="shared" si="23"/>
        <v>-285891.03692038823</v>
      </c>
      <c r="L122" s="151">
        <f t="shared" si="23"/>
        <v>-303044.49913561152</v>
      </c>
      <c r="M122" s="151">
        <f t="shared" si="23"/>
        <v>-321227.16908374825</v>
      </c>
      <c r="N122" s="151">
        <f t="shared" si="23"/>
        <v>-340500.7992287731</v>
      </c>
      <c r="O122" s="151">
        <f t="shared" si="23"/>
        <v>-360930.84718249948</v>
      </c>
      <c r="P122" s="151">
        <f t="shared" si="23"/>
        <v>-382586.6980134495</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-405541.89989425644</v>
      </c>
      <c r="F123" s="154">
        <f t="shared" si="24"/>
        <v>-405541.89989425644</v>
      </c>
      <c r="G123" s="154">
        <f t="shared" si="24"/>
        <v>-405541.89989425644</v>
      </c>
      <c r="H123" s="154">
        <f t="shared" si="24"/>
        <v>-405541.89989425638</v>
      </c>
      <c r="I123" s="154">
        <f t="shared" si="24"/>
        <v>-405541.89989425638</v>
      </c>
      <c r="J123" s="154">
        <f t="shared" si="24"/>
        <v>-405541.89989425644</v>
      </c>
      <c r="K123" s="154">
        <f t="shared" si="24"/>
        <v>-405541.89989425638</v>
      </c>
      <c r="L123" s="154">
        <f t="shared" si="24"/>
        <v>-405541.89989425644</v>
      </c>
      <c r="M123" s="154">
        <f t="shared" si="24"/>
        <v>-405541.89989425649</v>
      </c>
      <c r="N123" s="154">
        <f t="shared" si="24"/>
        <v>-405541.89989425638</v>
      </c>
      <c r="O123" s="154">
        <f t="shared" si="24"/>
        <v>-405541.89989425644</v>
      </c>
      <c r="P123" s="154">
        <f t="shared" si="24"/>
        <v>-405541.89989425644</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-2702611.111111111</v>
      </c>
      <c r="F125" s="160">
        <f t="shared" ref="F125:AR125" si="25">F118+F120+F121</f>
        <v>-2733407.4860063447</v>
      </c>
      <c r="G125" s="160">
        <f t="shared" si="25"/>
        <v>-2764336.0878397366</v>
      </c>
      <c r="H125" s="160">
        <f t="shared" si="25"/>
        <v>-2795370.539116465</v>
      </c>
      <c r="I125" s="160">
        <f t="shared" si="25"/>
        <v>-2826482.1934697982</v>
      </c>
      <c r="J125" s="160">
        <f t="shared" si="25"/>
        <v>-2857639.9858043301</v>
      </c>
      <c r="K125" s="160">
        <f t="shared" si="25"/>
        <v>-2888810.273173335</v>
      </c>
      <c r="L125" s="160">
        <f t="shared" si="25"/>
        <v>-2919956.6658287672</v>
      </c>
      <c r="M125" s="160">
        <f t="shared" si="25"/>
        <v>-2951039.8478486999</v>
      </c>
      <c r="N125" s="160">
        <f t="shared" si="25"/>
        <v>-2982017.3867111052</v>
      </c>
      <c r="O125" s="160">
        <f t="shared" si="25"/>
        <v>-3012843.531144958</v>
      </c>
      <c r="P125" s="160">
        <f t="shared" si="25"/>
        <v>-3043468.9965493386</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675652.77777777775</v>
      </c>
      <c r="F126" s="143">
        <f t="shared" si="26"/>
        <v>683351.87150158617</v>
      </c>
      <c r="G126" s="143">
        <f t="shared" si="26"/>
        <v>691084.02195993415</v>
      </c>
      <c r="H126" s="143">
        <f t="shared" si="26"/>
        <v>698842.63477911626</v>
      </c>
      <c r="I126" s="143">
        <f t="shared" si="26"/>
        <v>706620.54836744955</v>
      </c>
      <c r="J126" s="143">
        <f t="shared" si="26"/>
        <v>714409.99645108252</v>
      </c>
      <c r="K126" s="143">
        <f t="shared" si="26"/>
        <v>722202.56829333375</v>
      </c>
      <c r="L126" s="143">
        <f t="shared" si="26"/>
        <v>729989.16645719181</v>
      </c>
      <c r="M126" s="143">
        <f t="shared" si="26"/>
        <v>737759.96196217497</v>
      </c>
      <c r="N126" s="143">
        <f t="shared" si="26"/>
        <v>745504.34667777631</v>
      </c>
      <c r="O126" s="143">
        <f t="shared" si="26"/>
        <v>753210.8827862395</v>
      </c>
      <c r="P126" s="143">
        <f t="shared" si="26"/>
        <v>760867.24913733464</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-1874333.5665609234</v>
      </c>
      <c r="F128" s="160">
        <f t="shared" ref="F128:AR128" si="27">F118+F123+F126</f>
        <v>-1909523.3617260039</v>
      </c>
      <c r="G128" s="160">
        <f t="shared" si="27"/>
        <v>-1945537.8779343225</v>
      </c>
      <c r="H128" s="160">
        <f t="shared" si="27"/>
        <v>-1982400.8651151396</v>
      </c>
      <c r="I128" s="160">
        <f t="shared" si="27"/>
        <v>-2020136.9835268068</v>
      </c>
      <c r="J128" s="160">
        <f t="shared" si="27"/>
        <v>-2058771.8480831739</v>
      </c>
      <c r="K128" s="160">
        <f t="shared" si="27"/>
        <v>-2098332.0751337223</v>
      </c>
      <c r="L128" s="160">
        <f t="shared" si="27"/>
        <v>-2138845.3318405207</v>
      </c>
      <c r="M128" s="160">
        <f t="shared" si="27"/>
        <v>-2180340.3883036068</v>
      </c>
      <c r="N128" s="160">
        <f t="shared" si="27"/>
        <v>-2222847.1725954358</v>
      </c>
      <c r="O128" s="160">
        <f t="shared" si="27"/>
        <v>-2266396.8288745517</v>
      </c>
      <c r="P128" s="160">
        <f t="shared" si="27"/>
        <v>-2311021.7787587871</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252000</v>
      </c>
      <c r="F129" s="143">
        <f t="shared" ref="F129:AR129" si="28">IF(F89&gt;$C$81,0,F104)</f>
        <v>252000</v>
      </c>
      <c r="G129" s="143">
        <f t="shared" si="28"/>
        <v>252000</v>
      </c>
      <c r="H129" s="143">
        <f t="shared" si="28"/>
        <v>252000</v>
      </c>
      <c r="I129" s="143">
        <f t="shared" si="28"/>
        <v>252000</v>
      </c>
      <c r="J129" s="143">
        <f t="shared" si="28"/>
        <v>252000</v>
      </c>
      <c r="K129" s="143">
        <f t="shared" si="28"/>
        <v>252000</v>
      </c>
      <c r="L129" s="143">
        <f t="shared" si="28"/>
        <v>252000</v>
      </c>
      <c r="M129" s="143">
        <f t="shared" si="28"/>
        <v>252000</v>
      </c>
      <c r="N129" s="143">
        <f t="shared" si="28"/>
        <v>252000</v>
      </c>
      <c r="O129" s="143">
        <f t="shared" si="28"/>
        <v>252000</v>
      </c>
      <c r="P129" s="143">
        <f t="shared" si="28"/>
        <v>252000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-10957193.989039248</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1024496.9907648014</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4250000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4250000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3400000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850000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106</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f>IF(AND(C12&gt;0,C11=0),C84+C76,"-")</f>
        <v>15.680457069515734</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300000</v>
      </c>
      <c r="D10" s="93" t="s">
        <v>69</v>
      </c>
      <c r="E10" s="63"/>
      <c r="F10" s="63"/>
    </row>
    <row r="11" spans="1:26" x14ac:dyDescent="0.2">
      <c r="A11" s="66"/>
      <c r="B11" s="112" t="s">
        <v>7</v>
      </c>
      <c r="C11" s="94"/>
      <c r="D11" s="95" t="s">
        <v>70</v>
      </c>
      <c r="E11" s="63"/>
      <c r="F11" s="63"/>
    </row>
    <row r="12" spans="1:26" x14ac:dyDescent="0.2">
      <c r="A12" s="66"/>
      <c r="B12" s="112" t="s">
        <v>8</v>
      </c>
      <c r="C12" s="94">
        <v>300000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3750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3500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1050</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100</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30000</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0.35</v>
      </c>
      <c r="D72" s="95"/>
    </row>
    <row r="73" spans="1:6" x14ac:dyDescent="0.2">
      <c r="A73" s="66"/>
      <c r="B73" s="114" t="s">
        <v>56</v>
      </c>
      <c r="C73" s="108">
        <f>1-C72</f>
        <v>0.65</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0.34</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15.340457069515734</v>
      </c>
      <c r="D84" s="93" t="s">
        <v>66</v>
      </c>
      <c r="F84" s="69"/>
    </row>
    <row r="85" spans="1:44" x14ac:dyDescent="0.2">
      <c r="A85" s="66"/>
      <c r="B85" s="112" t="s">
        <v>3</v>
      </c>
      <c r="C85" s="109">
        <f>(D139-D131)/D132</f>
        <v>42.612380748654815</v>
      </c>
      <c r="D85" s="95" t="s">
        <v>67</v>
      </c>
      <c r="F85" s="66"/>
    </row>
    <row r="86" spans="1:44" x14ac:dyDescent="0.2">
      <c r="A86" s="66"/>
      <c r="B86" s="113" t="s">
        <v>4</v>
      </c>
      <c r="C86" s="109">
        <f>C85*100/1000*31.65</f>
        <v>134.86818506949248</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-1050000000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1125000000</v>
      </c>
      <c r="F93" s="147">
        <f t="shared" si="1"/>
        <v>1125000000</v>
      </c>
      <c r="G93" s="147">
        <f t="shared" si="1"/>
        <v>1125000000</v>
      </c>
      <c r="H93" s="147">
        <f t="shared" si="1"/>
        <v>1125000000</v>
      </c>
      <c r="I93" s="147">
        <f t="shared" si="1"/>
        <v>1125000000</v>
      </c>
      <c r="J93" s="147">
        <f t="shared" si="1"/>
        <v>1125000000</v>
      </c>
      <c r="K93" s="147">
        <f t="shared" si="1"/>
        <v>1125000000</v>
      </c>
      <c r="L93" s="147">
        <f t="shared" si="1"/>
        <v>1125000000</v>
      </c>
      <c r="M93" s="147">
        <f t="shared" si="1"/>
        <v>1125000000</v>
      </c>
      <c r="N93" s="147">
        <f t="shared" si="1"/>
        <v>1125000000</v>
      </c>
      <c r="O93" s="147">
        <f t="shared" si="1"/>
        <v>1125000000</v>
      </c>
      <c r="P93" s="147">
        <f t="shared" si="1"/>
        <v>1125000000</v>
      </c>
      <c r="Q93" s="147">
        <f t="shared" si="1"/>
        <v>1125000000</v>
      </c>
      <c r="R93" s="147">
        <f t="shared" si="1"/>
        <v>1125000000</v>
      </c>
      <c r="S93" s="147">
        <f t="shared" si="1"/>
        <v>1125000000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4050000</v>
      </c>
      <c r="F101" s="154">
        <f t="shared" ref="F101:AR101" si="5">(F93-F94)/1000*3.6</f>
        <v>4050000</v>
      </c>
      <c r="G101" s="154">
        <f t="shared" si="5"/>
        <v>4050000</v>
      </c>
      <c r="H101" s="154">
        <f t="shared" si="5"/>
        <v>4050000</v>
      </c>
      <c r="I101" s="154">
        <f t="shared" si="5"/>
        <v>4050000</v>
      </c>
      <c r="J101" s="154">
        <f t="shared" si="5"/>
        <v>4050000</v>
      </c>
      <c r="K101" s="154">
        <f t="shared" si="5"/>
        <v>4050000</v>
      </c>
      <c r="L101" s="154">
        <f t="shared" si="5"/>
        <v>4050000</v>
      </c>
      <c r="M101" s="154">
        <f t="shared" si="5"/>
        <v>4050000</v>
      </c>
      <c r="N101" s="154">
        <f t="shared" si="5"/>
        <v>4050000</v>
      </c>
      <c r="O101" s="154">
        <f t="shared" si="5"/>
        <v>4050000</v>
      </c>
      <c r="P101" s="154">
        <f t="shared" si="5"/>
        <v>4050000</v>
      </c>
      <c r="Q101" s="154">
        <f t="shared" si="5"/>
        <v>4050000</v>
      </c>
      <c r="R101" s="154">
        <f t="shared" si="5"/>
        <v>4050000</v>
      </c>
      <c r="S101" s="154">
        <f t="shared" si="5"/>
        <v>4050000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4050000</v>
      </c>
      <c r="F104" s="156">
        <f t="shared" ref="F104:AR104" si="8">SUM(F101:F103)</f>
        <v>4050000</v>
      </c>
      <c r="G104" s="156">
        <f t="shared" si="8"/>
        <v>4050000</v>
      </c>
      <c r="H104" s="156">
        <f t="shared" si="8"/>
        <v>4050000</v>
      </c>
      <c r="I104" s="156">
        <f t="shared" si="8"/>
        <v>4050000</v>
      </c>
      <c r="J104" s="156">
        <f t="shared" si="8"/>
        <v>4050000</v>
      </c>
      <c r="K104" s="156">
        <f t="shared" si="8"/>
        <v>4050000</v>
      </c>
      <c r="L104" s="156">
        <f t="shared" si="8"/>
        <v>4050000</v>
      </c>
      <c r="M104" s="156">
        <f t="shared" si="8"/>
        <v>4050000</v>
      </c>
      <c r="N104" s="156">
        <f t="shared" si="8"/>
        <v>4050000</v>
      </c>
      <c r="O104" s="156">
        <f t="shared" si="8"/>
        <v>4050000</v>
      </c>
      <c r="P104" s="156">
        <f t="shared" si="8"/>
        <v>4050000</v>
      </c>
      <c r="Q104" s="156">
        <f t="shared" si="8"/>
        <v>4050000</v>
      </c>
      <c r="R104" s="156">
        <f t="shared" si="8"/>
        <v>4050000</v>
      </c>
      <c r="S104" s="156">
        <f t="shared" si="8"/>
        <v>4050000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-30000000</v>
      </c>
      <c r="F106" s="174">
        <f t="shared" si="9"/>
        <v>-30600000</v>
      </c>
      <c r="G106" s="174">
        <f t="shared" si="9"/>
        <v>-31212000</v>
      </c>
      <c r="H106" s="174">
        <f t="shared" si="9"/>
        <v>-31836239.999999996</v>
      </c>
      <c r="I106" s="174">
        <f t="shared" si="9"/>
        <v>-32472964.800000001</v>
      </c>
      <c r="J106" s="174">
        <f t="shared" si="9"/>
        <v>-33122424.096000001</v>
      </c>
      <c r="K106" s="174">
        <f t="shared" si="9"/>
        <v>-33784872.577920005</v>
      </c>
      <c r="L106" s="174">
        <f t="shared" si="9"/>
        <v>-34460570.029478393</v>
      </c>
      <c r="M106" s="174">
        <f t="shared" si="9"/>
        <v>-35149781.430067964</v>
      </c>
      <c r="N106" s="174">
        <f t="shared" si="9"/>
        <v>-35852777.058669329</v>
      </c>
      <c r="O106" s="174">
        <f t="shared" si="9"/>
        <v>-36569832.599842712</v>
      </c>
      <c r="P106" s="174">
        <f t="shared" si="9"/>
        <v>-37301229.251839563</v>
      </c>
      <c r="Q106" s="174">
        <f t="shared" si="9"/>
        <v>-38047253.836876355</v>
      </c>
      <c r="R106" s="174">
        <f t="shared" si="9"/>
        <v>-38808198.913613886</v>
      </c>
      <c r="S106" s="174">
        <f t="shared" si="9"/>
        <v>-39584362.891886167</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4050000</v>
      </c>
      <c r="F112" s="154">
        <f t="shared" si="15"/>
        <v>4050000</v>
      </c>
      <c r="G112" s="154">
        <f t="shared" si="15"/>
        <v>4050000</v>
      </c>
      <c r="H112" s="154">
        <f t="shared" si="15"/>
        <v>4050000</v>
      </c>
      <c r="I112" s="154">
        <f t="shared" si="15"/>
        <v>4050000</v>
      </c>
      <c r="J112" s="154">
        <f t="shared" si="15"/>
        <v>4050000</v>
      </c>
      <c r="K112" s="154">
        <f t="shared" si="15"/>
        <v>4050000</v>
      </c>
      <c r="L112" s="154">
        <f t="shared" si="15"/>
        <v>4050000</v>
      </c>
      <c r="M112" s="154">
        <f t="shared" si="15"/>
        <v>4050000</v>
      </c>
      <c r="N112" s="154">
        <f t="shared" si="15"/>
        <v>4050000</v>
      </c>
      <c r="O112" s="154">
        <f t="shared" si="15"/>
        <v>4050000</v>
      </c>
      <c r="P112" s="154">
        <f t="shared" si="15"/>
        <v>4050000</v>
      </c>
      <c r="Q112" s="154">
        <f t="shared" si="15"/>
        <v>4050000</v>
      </c>
      <c r="R112" s="154">
        <f t="shared" si="15"/>
        <v>4050000</v>
      </c>
      <c r="S112" s="154">
        <f t="shared" si="15"/>
        <v>4050000</v>
      </c>
      <c r="T112" s="154">
        <f t="shared" si="15"/>
        <v>4050000</v>
      </c>
      <c r="U112" s="154">
        <f t="shared" si="15"/>
        <v>4050000</v>
      </c>
      <c r="V112" s="154">
        <f t="shared" si="15"/>
        <v>4050000</v>
      </c>
      <c r="W112" s="154">
        <f t="shared" si="15"/>
        <v>4050000</v>
      </c>
      <c r="X112" s="154">
        <f t="shared" si="15"/>
        <v>4050000</v>
      </c>
      <c r="Y112" s="154">
        <f t="shared" si="15"/>
        <v>4050000</v>
      </c>
      <c r="Z112" s="154">
        <f t="shared" si="15"/>
        <v>4050000</v>
      </c>
      <c r="AA112" s="154">
        <f t="shared" si="15"/>
        <v>4050000</v>
      </c>
      <c r="AB112" s="154">
        <f t="shared" si="15"/>
        <v>4050000</v>
      </c>
      <c r="AC112" s="154">
        <f t="shared" si="15"/>
        <v>4050000</v>
      </c>
      <c r="AD112" s="154">
        <f t="shared" si="15"/>
        <v>4050000</v>
      </c>
      <c r="AE112" s="154">
        <f t="shared" si="15"/>
        <v>4050000</v>
      </c>
      <c r="AF112" s="154">
        <f t="shared" si="15"/>
        <v>4050000</v>
      </c>
      <c r="AG112" s="154">
        <f t="shared" si="15"/>
        <v>4050000</v>
      </c>
      <c r="AH112" s="154">
        <f t="shared" si="15"/>
        <v>4050000</v>
      </c>
      <c r="AI112" s="154">
        <f t="shared" si="15"/>
        <v>4050000</v>
      </c>
      <c r="AJ112" s="154">
        <f t="shared" si="15"/>
        <v>4050000</v>
      </c>
      <c r="AK112" s="154">
        <f t="shared" si="15"/>
        <v>4050000</v>
      </c>
      <c r="AL112" s="154">
        <f t="shared" si="15"/>
        <v>4050000</v>
      </c>
      <c r="AM112" s="154">
        <f t="shared" si="15"/>
        <v>4050000</v>
      </c>
      <c r="AN112" s="154">
        <f t="shared" si="15"/>
        <v>4050000</v>
      </c>
      <c r="AO112" s="154">
        <f t="shared" si="15"/>
        <v>4050000</v>
      </c>
      <c r="AP112" s="154">
        <f t="shared" si="15"/>
        <v>4050000</v>
      </c>
      <c r="AQ112" s="154">
        <f t="shared" si="15"/>
        <v>4050000</v>
      </c>
      <c r="AR112" s="155">
        <f t="shared" si="15"/>
        <v>4050000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-30000000</v>
      </c>
      <c r="F117" s="143">
        <f t="shared" ref="F117:AR117" si="19">SUM(F106:F107)</f>
        <v>-30600000</v>
      </c>
      <c r="G117" s="143">
        <f t="shared" si="19"/>
        <v>-31212000</v>
      </c>
      <c r="H117" s="143">
        <f t="shared" si="19"/>
        <v>-31836239.999999996</v>
      </c>
      <c r="I117" s="143">
        <f t="shared" si="19"/>
        <v>-32472964.800000001</v>
      </c>
      <c r="J117" s="143">
        <f t="shared" si="19"/>
        <v>-33122424.096000001</v>
      </c>
      <c r="K117" s="143">
        <f t="shared" si="19"/>
        <v>-33784872.577920005</v>
      </c>
      <c r="L117" s="143">
        <f t="shared" si="19"/>
        <v>-34460570.029478393</v>
      </c>
      <c r="M117" s="143">
        <f t="shared" si="19"/>
        <v>-35149781.430067964</v>
      </c>
      <c r="N117" s="143">
        <f t="shared" si="19"/>
        <v>-35852777.058669329</v>
      </c>
      <c r="O117" s="143">
        <f t="shared" si="19"/>
        <v>-36569832.599842712</v>
      </c>
      <c r="P117" s="143">
        <f t="shared" si="19"/>
        <v>-37301229.251839563</v>
      </c>
      <c r="Q117" s="143">
        <f t="shared" si="19"/>
        <v>-38047253.836876355</v>
      </c>
      <c r="R117" s="143">
        <f t="shared" si="19"/>
        <v>-38808198.913613886</v>
      </c>
      <c r="S117" s="143">
        <f t="shared" si="19"/>
        <v>-39584362.891886167</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-30000000</v>
      </c>
      <c r="F118" s="151">
        <f t="shared" ref="F118:AR118" si="20">SUM(F116:F117)</f>
        <v>-30600000</v>
      </c>
      <c r="G118" s="151">
        <f t="shared" si="20"/>
        <v>-31212000</v>
      </c>
      <c r="H118" s="151">
        <f t="shared" si="20"/>
        <v>-31836239.999999996</v>
      </c>
      <c r="I118" s="151">
        <f t="shared" si="20"/>
        <v>-32472964.800000001</v>
      </c>
      <c r="J118" s="151">
        <f t="shared" si="20"/>
        <v>-33122424.096000001</v>
      </c>
      <c r="K118" s="151">
        <f t="shared" si="20"/>
        <v>-33784872.577920005</v>
      </c>
      <c r="L118" s="151">
        <f t="shared" si="20"/>
        <v>-34460570.029478393</v>
      </c>
      <c r="M118" s="151">
        <f t="shared" si="20"/>
        <v>-35149781.430067964</v>
      </c>
      <c r="N118" s="151">
        <f t="shared" si="20"/>
        <v>-35852777.058669329</v>
      </c>
      <c r="O118" s="151">
        <f t="shared" si="20"/>
        <v>-36569832.599842712</v>
      </c>
      <c r="P118" s="151">
        <f t="shared" si="20"/>
        <v>-37301229.251839563</v>
      </c>
      <c r="Q118" s="151">
        <f t="shared" si="20"/>
        <v>-38047253.836876355</v>
      </c>
      <c r="R118" s="151">
        <f t="shared" si="20"/>
        <v>-38808198.913613886</v>
      </c>
      <c r="S118" s="151">
        <f t="shared" si="20"/>
        <v>-39584362.891886167</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-70000000</v>
      </c>
      <c r="F120" s="160">
        <f t="shared" si="21"/>
        <v>-70000000</v>
      </c>
      <c r="G120" s="160">
        <f t="shared" si="21"/>
        <v>-70000000</v>
      </c>
      <c r="H120" s="160">
        <f t="shared" si="21"/>
        <v>-70000000</v>
      </c>
      <c r="I120" s="160">
        <f t="shared" si="21"/>
        <v>-70000000</v>
      </c>
      <c r="J120" s="160">
        <f t="shared" si="21"/>
        <v>-70000000</v>
      </c>
      <c r="K120" s="160">
        <f t="shared" si="21"/>
        <v>-70000000</v>
      </c>
      <c r="L120" s="160">
        <f t="shared" si="21"/>
        <v>-70000000</v>
      </c>
      <c r="M120" s="160">
        <f t="shared" si="21"/>
        <v>-70000000</v>
      </c>
      <c r="N120" s="160">
        <f t="shared" si="21"/>
        <v>-70000000</v>
      </c>
      <c r="O120" s="160">
        <f t="shared" si="21"/>
        <v>-70000000</v>
      </c>
      <c r="P120" s="160">
        <f t="shared" si="21"/>
        <v>-70000000</v>
      </c>
      <c r="Q120" s="160">
        <f t="shared" si="21"/>
        <v>-70000000</v>
      </c>
      <c r="R120" s="160">
        <f t="shared" si="21"/>
        <v>-70000000</v>
      </c>
      <c r="S120" s="160">
        <f t="shared" si="21"/>
        <v>-70000000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-34125000</v>
      </c>
      <c r="F121" s="143">
        <f t="shared" si="22"/>
        <v>-32543569.435334541</v>
      </c>
      <c r="G121" s="143">
        <f t="shared" si="22"/>
        <v>-30883067.342435803</v>
      </c>
      <c r="H121" s="143">
        <f t="shared" si="22"/>
        <v>-29139540.144892123</v>
      </c>
      <c r="I121" s="143">
        <f t="shared" si="22"/>
        <v>-27308836.587471273</v>
      </c>
      <c r="J121" s="143">
        <f t="shared" si="22"/>
        <v>-25386597.852179371</v>
      </c>
      <c r="K121" s="143">
        <f t="shared" si="22"/>
        <v>-23368247.180122867</v>
      </c>
      <c r="L121" s="143">
        <f t="shared" si="22"/>
        <v>-21248978.974463552</v>
      </c>
      <c r="M121" s="143">
        <f t="shared" si="22"/>
        <v>-19023747.358521264</v>
      </c>
      <c r="N121" s="143">
        <f t="shared" si="22"/>
        <v>-16687254.161781861</v>
      </c>
      <c r="O121" s="143">
        <f t="shared" si="22"/>
        <v>-14233936.305205489</v>
      </c>
      <c r="P121" s="143">
        <f t="shared" si="22"/>
        <v>-11657952.555800298</v>
      </c>
      <c r="Q121" s="143">
        <f t="shared" si="22"/>
        <v>-8953169.6189248469</v>
      </c>
      <c r="R121" s="143">
        <f t="shared" si="22"/>
        <v>-6113147.5352056259</v>
      </c>
      <c r="S121" s="143">
        <f t="shared" si="22"/>
        <v>-3131124.3473004429</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-31628611.293309286</v>
      </c>
      <c r="F122" s="151">
        <f t="shared" si="23"/>
        <v>-33210041.857974745</v>
      </c>
      <c r="G122" s="151">
        <f t="shared" si="23"/>
        <v>-34870543.950873487</v>
      </c>
      <c r="H122" s="151">
        <f t="shared" si="23"/>
        <v>-36614071.148417167</v>
      </c>
      <c r="I122" s="151">
        <f t="shared" si="23"/>
        <v>-38444774.705838017</v>
      </c>
      <c r="J122" s="151">
        <f t="shared" si="23"/>
        <v>-40367013.441129923</v>
      </c>
      <c r="K122" s="151">
        <f t="shared" si="23"/>
        <v>-42385364.113186419</v>
      </c>
      <c r="L122" s="151">
        <f t="shared" si="23"/>
        <v>-44504632.318845734</v>
      </c>
      <c r="M122" s="151">
        <f t="shared" si="23"/>
        <v>-46729863.934788018</v>
      </c>
      <c r="N122" s="151">
        <f t="shared" si="23"/>
        <v>-49066357.131527424</v>
      </c>
      <c r="O122" s="151">
        <f t="shared" si="23"/>
        <v>-51519674.9881038</v>
      </c>
      <c r="P122" s="151">
        <f t="shared" si="23"/>
        <v>-54095658.73750899</v>
      </c>
      <c r="Q122" s="151">
        <f t="shared" si="23"/>
        <v>-56800441.67438443</v>
      </c>
      <c r="R122" s="151">
        <f t="shared" si="23"/>
        <v>-59640463.758103661</v>
      </c>
      <c r="S122" s="151">
        <f t="shared" si="23"/>
        <v>-62622486.946008839</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-65753611.293309286</v>
      </c>
      <c r="F123" s="154">
        <f t="shared" si="24"/>
        <v>-65753611.293309286</v>
      </c>
      <c r="G123" s="154">
        <f t="shared" si="24"/>
        <v>-65753611.293309286</v>
      </c>
      <c r="H123" s="154">
        <f t="shared" si="24"/>
        <v>-65753611.293309286</v>
      </c>
      <c r="I123" s="154">
        <f t="shared" si="24"/>
        <v>-65753611.293309286</v>
      </c>
      <c r="J123" s="154">
        <f t="shared" si="24"/>
        <v>-65753611.293309294</v>
      </c>
      <c r="K123" s="154">
        <f t="shared" si="24"/>
        <v>-65753611.293309286</v>
      </c>
      <c r="L123" s="154">
        <f t="shared" si="24"/>
        <v>-65753611.293309286</v>
      </c>
      <c r="M123" s="154">
        <f t="shared" si="24"/>
        <v>-65753611.293309286</v>
      </c>
      <c r="N123" s="154">
        <f t="shared" si="24"/>
        <v>-65753611.293309286</v>
      </c>
      <c r="O123" s="154">
        <f t="shared" si="24"/>
        <v>-65753611.293309286</v>
      </c>
      <c r="P123" s="154">
        <f t="shared" si="24"/>
        <v>-65753611.293309286</v>
      </c>
      <c r="Q123" s="154">
        <f t="shared" si="24"/>
        <v>-65753611.293309279</v>
      </c>
      <c r="R123" s="154">
        <f t="shared" si="24"/>
        <v>-65753611.293309286</v>
      </c>
      <c r="S123" s="154">
        <f t="shared" si="24"/>
        <v>-65753611.293309279</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-134125000</v>
      </c>
      <c r="F125" s="160">
        <f t="shared" ref="F125:AR125" si="25">F118+F120+F121</f>
        <v>-133143569.43533453</v>
      </c>
      <c r="G125" s="160">
        <f t="shared" si="25"/>
        <v>-132095067.34243581</v>
      </c>
      <c r="H125" s="160">
        <f t="shared" si="25"/>
        <v>-130975780.14489213</v>
      </c>
      <c r="I125" s="160">
        <f t="shared" si="25"/>
        <v>-129781801.38747127</v>
      </c>
      <c r="J125" s="160">
        <f t="shared" si="25"/>
        <v>-128509021.94817936</v>
      </c>
      <c r="K125" s="160">
        <f t="shared" si="25"/>
        <v>-127153119.75804287</v>
      </c>
      <c r="L125" s="160">
        <f t="shared" si="25"/>
        <v>-125709549.00394195</v>
      </c>
      <c r="M125" s="160">
        <f t="shared" si="25"/>
        <v>-124173528.78858922</v>
      </c>
      <c r="N125" s="160">
        <f t="shared" si="25"/>
        <v>-122540031.22045119</v>
      </c>
      <c r="O125" s="160">
        <f t="shared" si="25"/>
        <v>-120803768.90504821</v>
      </c>
      <c r="P125" s="160">
        <f t="shared" si="25"/>
        <v>-118959181.80763987</v>
      </c>
      <c r="Q125" s="160">
        <f t="shared" si="25"/>
        <v>-117000423.4558012</v>
      </c>
      <c r="R125" s="160">
        <f t="shared" si="25"/>
        <v>-114921346.44881952</v>
      </c>
      <c r="S125" s="160">
        <f t="shared" si="25"/>
        <v>-112715487.23918661</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33531250</v>
      </c>
      <c r="F126" s="143">
        <f t="shared" si="26"/>
        <v>33285892.358833633</v>
      </c>
      <c r="G126" s="143">
        <f t="shared" si="26"/>
        <v>33023766.835608952</v>
      </c>
      <c r="H126" s="143">
        <f t="shared" si="26"/>
        <v>32743945.036223032</v>
      </c>
      <c r="I126" s="143">
        <f t="shared" si="26"/>
        <v>32445450.346867818</v>
      </c>
      <c r="J126" s="143">
        <f t="shared" si="26"/>
        <v>32127255.487044841</v>
      </c>
      <c r="K126" s="143">
        <f t="shared" si="26"/>
        <v>31788279.939510718</v>
      </c>
      <c r="L126" s="143">
        <f t="shared" si="26"/>
        <v>31427387.250985488</v>
      </c>
      <c r="M126" s="143">
        <f t="shared" si="26"/>
        <v>31043382.197147306</v>
      </c>
      <c r="N126" s="143">
        <f t="shared" si="26"/>
        <v>30635007.805112798</v>
      </c>
      <c r="O126" s="143">
        <f t="shared" si="26"/>
        <v>30200942.226262052</v>
      </c>
      <c r="P126" s="143">
        <f t="shared" si="26"/>
        <v>29739795.451909967</v>
      </c>
      <c r="Q126" s="143">
        <f t="shared" si="26"/>
        <v>29250105.863950301</v>
      </c>
      <c r="R126" s="143">
        <f t="shared" si="26"/>
        <v>28730336.61220488</v>
      </c>
      <c r="S126" s="143">
        <f t="shared" si="26"/>
        <v>28178871.809796654</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-62222361.293309286</v>
      </c>
      <c r="F128" s="160">
        <f t="shared" ref="F128:AR128" si="27">F118+F123+F126</f>
        <v>-63067718.934475653</v>
      </c>
      <c r="G128" s="160">
        <f t="shared" si="27"/>
        <v>-63941844.457700334</v>
      </c>
      <c r="H128" s="160">
        <f t="shared" si="27"/>
        <v>-64845906.257086255</v>
      </c>
      <c r="I128" s="160">
        <f t="shared" si="27"/>
        <v>-65781125.746441469</v>
      </c>
      <c r="J128" s="160">
        <f t="shared" si="27"/>
        <v>-66748779.902264446</v>
      </c>
      <c r="K128" s="160">
        <f t="shared" si="27"/>
        <v>-67750203.931718573</v>
      </c>
      <c r="L128" s="160">
        <f t="shared" si="27"/>
        <v>-68786794.071802184</v>
      </c>
      <c r="M128" s="160">
        <f t="shared" si="27"/>
        <v>-69860010.526229948</v>
      </c>
      <c r="N128" s="160">
        <f t="shared" si="27"/>
        <v>-70971380.546865821</v>
      </c>
      <c r="O128" s="160">
        <f t="shared" si="27"/>
        <v>-72122501.666889951</v>
      </c>
      <c r="P128" s="160">
        <f t="shared" si="27"/>
        <v>-73315045.09323889</v>
      </c>
      <c r="Q128" s="160">
        <f t="shared" si="27"/>
        <v>-74550759.266235337</v>
      </c>
      <c r="R128" s="160">
        <f t="shared" si="27"/>
        <v>-75831473.594718292</v>
      </c>
      <c r="S128" s="160">
        <f t="shared" si="27"/>
        <v>-77159102.375398785</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4050000</v>
      </c>
      <c r="F129" s="143">
        <f t="shared" ref="F129:AR129" si="28">IF(F89&gt;$C$81,0,F104)</f>
        <v>4050000</v>
      </c>
      <c r="G129" s="143">
        <f t="shared" si="28"/>
        <v>4050000</v>
      </c>
      <c r="H129" s="143">
        <f t="shared" si="28"/>
        <v>4050000</v>
      </c>
      <c r="I129" s="143">
        <f t="shared" si="28"/>
        <v>4050000</v>
      </c>
      <c r="J129" s="143">
        <f t="shared" si="28"/>
        <v>4050000</v>
      </c>
      <c r="K129" s="143">
        <f t="shared" si="28"/>
        <v>4050000</v>
      </c>
      <c r="L129" s="143">
        <f t="shared" si="28"/>
        <v>4050000</v>
      </c>
      <c r="M129" s="143">
        <f t="shared" si="28"/>
        <v>4050000</v>
      </c>
      <c r="N129" s="143">
        <f t="shared" si="28"/>
        <v>4050000</v>
      </c>
      <c r="O129" s="143">
        <f t="shared" si="28"/>
        <v>4050000</v>
      </c>
      <c r="P129" s="143">
        <f t="shared" si="28"/>
        <v>4050000</v>
      </c>
      <c r="Q129" s="143">
        <f t="shared" si="28"/>
        <v>4050000</v>
      </c>
      <c r="R129" s="143">
        <f t="shared" si="28"/>
        <v>4050000</v>
      </c>
      <c r="S129" s="143">
        <f t="shared" si="28"/>
        <v>4050000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-389354971.60179627</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17761386.674591951</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1050000000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7.6874999999999999E-2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1050000000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682500000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367500000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disablePrompts="1"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election activeCell="C36" sqref="C36"/>
    </sheetView>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232</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t="str">
        <f>IF(AND(C12&gt;0,C11=0),C84+C76,"-")</f>
        <v>-</v>
      </c>
      <c r="D5" s="88" t="s">
        <v>66</v>
      </c>
    </row>
    <row r="6" spans="1:26" ht="15.75" x14ac:dyDescent="0.25">
      <c r="B6" s="117" t="s">
        <v>3</v>
      </c>
      <c r="C6" s="89">
        <f>IF(C11&gt;0,C85+C77,"-")</f>
        <v>18.059152736858429</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80000</v>
      </c>
      <c r="D10" s="93" t="s">
        <v>69</v>
      </c>
      <c r="E10" s="63"/>
      <c r="F10" s="63"/>
    </row>
    <row r="11" spans="1:26" x14ac:dyDescent="0.2">
      <c r="A11" s="66"/>
      <c r="B11" s="112" t="s">
        <v>7</v>
      </c>
      <c r="C11" s="94">
        <v>50000</v>
      </c>
      <c r="D11" s="95" t="s">
        <v>70</v>
      </c>
      <c r="E11" s="63"/>
      <c r="F11" s="63"/>
    </row>
    <row r="12" spans="1:26" x14ac:dyDescent="0.2">
      <c r="A12" s="66"/>
      <c r="B12" s="112" t="s">
        <v>8</v>
      </c>
      <c r="C12" s="94">
        <v>20000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v>4000</v>
      </c>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0.25</v>
      </c>
      <c r="D20" s="93"/>
      <c r="E20" s="67"/>
      <c r="F20" s="63"/>
    </row>
    <row r="21" spans="1:6" ht="12.75" customHeight="1" x14ac:dyDescent="0.2">
      <c r="A21" s="66"/>
      <c r="B21" s="112" t="s">
        <v>16</v>
      </c>
      <c r="C21" s="96">
        <f>IF(C12&gt;0,C20-(C23*C11*C16*C20)/(C12*C15),)</f>
        <v>0.171875</v>
      </c>
      <c r="D21" s="95"/>
      <c r="E21" s="67"/>
      <c r="F21" s="63"/>
    </row>
    <row r="22" spans="1:6" ht="12.75" customHeight="1" x14ac:dyDescent="0.2">
      <c r="A22" s="66"/>
      <c r="B22" s="112" t="s">
        <v>17</v>
      </c>
      <c r="C22" s="96">
        <f>IF(C10&gt;0,C11/C10,0)</f>
        <v>0.625</v>
      </c>
      <c r="D22" s="95"/>
      <c r="E22" s="67"/>
      <c r="F22" s="63"/>
    </row>
    <row r="23" spans="1:6" ht="12.75" customHeight="1" x14ac:dyDescent="0.2">
      <c r="A23" s="66"/>
      <c r="B23" s="112" t="s">
        <v>18</v>
      </c>
      <c r="C23" s="97">
        <f>1/4</f>
        <v>0.25</v>
      </c>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v>0</v>
      </c>
      <c r="D29" s="93" t="s">
        <v>77</v>
      </c>
      <c r="E29" s="67"/>
      <c r="F29" s="63"/>
    </row>
    <row r="30" spans="1:6" x14ac:dyDescent="0.2">
      <c r="A30" s="66"/>
      <c r="B30" s="220"/>
      <c r="C30" s="94"/>
      <c r="D30" s="95" t="s">
        <v>78</v>
      </c>
      <c r="E30" s="67"/>
      <c r="F30" s="63"/>
    </row>
    <row r="31" spans="1:6" x14ac:dyDescent="0.2">
      <c r="A31" s="66"/>
      <c r="B31" s="220"/>
      <c r="C31" s="94"/>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0</v>
      </c>
      <c r="D34" s="95" t="s">
        <v>82</v>
      </c>
      <c r="E34" s="67"/>
      <c r="F34" s="63"/>
    </row>
    <row r="35" spans="1:6" x14ac:dyDescent="0.2">
      <c r="A35" s="66"/>
      <c r="B35" s="220" t="s">
        <v>25</v>
      </c>
      <c r="C35" s="94">
        <v>163</v>
      </c>
      <c r="D35" s="95" t="s">
        <v>77</v>
      </c>
      <c r="E35" s="63"/>
      <c r="F35" s="63"/>
    </row>
    <row r="36" spans="1:6" x14ac:dyDescent="0.2">
      <c r="A36" s="66"/>
      <c r="B36" s="220"/>
      <c r="C36" s="94"/>
      <c r="D36" s="95" t="s">
        <v>78</v>
      </c>
      <c r="E36" s="63"/>
      <c r="F36" s="63"/>
    </row>
    <row r="37" spans="1:6" x14ac:dyDescent="0.2">
      <c r="A37" s="66"/>
      <c r="B37" s="220"/>
      <c r="C37" s="94"/>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13040</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13</v>
      </c>
      <c r="D47" s="95" t="s">
        <v>90</v>
      </c>
    </row>
    <row r="48" spans="1:6" x14ac:dyDescent="0.2">
      <c r="A48" s="66"/>
      <c r="B48" s="112" t="s">
        <v>34</v>
      </c>
      <c r="C48" s="101">
        <v>28</v>
      </c>
      <c r="D48" s="95" t="s">
        <v>91</v>
      </c>
    </row>
    <row r="49" spans="1:7" x14ac:dyDescent="0.2">
      <c r="A49" s="66"/>
      <c r="B49" s="126" t="s">
        <v>35</v>
      </c>
      <c r="C49" s="198">
        <v>2</v>
      </c>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c r="D76" s="93" t="s">
        <v>66</v>
      </c>
    </row>
    <row r="77" spans="1:6" ht="12.75" customHeight="1" x14ac:dyDescent="0.2">
      <c r="A77" s="66"/>
      <c r="B77" s="115" t="s">
        <v>59</v>
      </c>
      <c r="C77" s="103">
        <v>0.25</v>
      </c>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6.4112949852690342</v>
      </c>
      <c r="D84" s="93" t="s">
        <v>66</v>
      </c>
      <c r="F84" s="69"/>
    </row>
    <row r="85" spans="1:44" x14ac:dyDescent="0.2">
      <c r="A85" s="66"/>
      <c r="B85" s="112" t="s">
        <v>3</v>
      </c>
      <c r="C85" s="109">
        <f>(D139-D131)/D132</f>
        <v>17.809152736858429</v>
      </c>
      <c r="D85" s="95" t="s">
        <v>67</v>
      </c>
      <c r="F85" s="66"/>
    </row>
    <row r="86" spans="1:44" x14ac:dyDescent="0.2">
      <c r="A86" s="66"/>
      <c r="B86" s="113" t="s">
        <v>4</v>
      </c>
      <c r="C86" s="109">
        <f>C85*100/1000*31.65</f>
        <v>56.365968412156924</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110000000</v>
      </c>
      <c r="F93" s="147">
        <f t="shared" si="1"/>
        <v>110000000</v>
      </c>
      <c r="G93" s="147">
        <f t="shared" si="1"/>
        <v>110000000</v>
      </c>
      <c r="H93" s="147">
        <f t="shared" si="1"/>
        <v>110000000</v>
      </c>
      <c r="I93" s="147">
        <f t="shared" si="1"/>
        <v>110000000</v>
      </c>
      <c r="J93" s="147">
        <f t="shared" si="1"/>
        <v>110000000</v>
      </c>
      <c r="K93" s="147">
        <f t="shared" si="1"/>
        <v>110000000</v>
      </c>
      <c r="L93" s="147">
        <f t="shared" si="1"/>
        <v>110000000</v>
      </c>
      <c r="M93" s="147">
        <f t="shared" si="1"/>
        <v>110000000</v>
      </c>
      <c r="N93" s="147">
        <f t="shared" si="1"/>
        <v>110000000</v>
      </c>
      <c r="O93" s="147">
        <f t="shared" si="1"/>
        <v>110000000</v>
      </c>
      <c r="P93" s="147">
        <f t="shared" si="1"/>
        <v>110000000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720000</v>
      </c>
      <c r="F95" s="151">
        <f t="shared" si="2"/>
        <v>720000</v>
      </c>
      <c r="G95" s="151">
        <f t="shared" si="2"/>
        <v>720000</v>
      </c>
      <c r="H95" s="151">
        <f t="shared" si="2"/>
        <v>720000</v>
      </c>
      <c r="I95" s="151">
        <f t="shared" si="2"/>
        <v>720000</v>
      </c>
      <c r="J95" s="151">
        <f t="shared" si="2"/>
        <v>720000</v>
      </c>
      <c r="K95" s="151">
        <f t="shared" si="2"/>
        <v>720000</v>
      </c>
      <c r="L95" s="151">
        <f t="shared" si="2"/>
        <v>720000</v>
      </c>
      <c r="M95" s="151">
        <f t="shared" si="2"/>
        <v>720000</v>
      </c>
      <c r="N95" s="151">
        <f t="shared" si="2"/>
        <v>720000</v>
      </c>
      <c r="O95" s="151">
        <f t="shared" si="2"/>
        <v>720000</v>
      </c>
      <c r="P95" s="151">
        <f t="shared" si="2"/>
        <v>720000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396000</v>
      </c>
      <c r="F101" s="154">
        <f t="shared" ref="F101:AR101" si="5">(F93-F94)/1000*3.6</f>
        <v>396000</v>
      </c>
      <c r="G101" s="154">
        <f t="shared" si="5"/>
        <v>396000</v>
      </c>
      <c r="H101" s="154">
        <f t="shared" si="5"/>
        <v>396000</v>
      </c>
      <c r="I101" s="154">
        <f t="shared" si="5"/>
        <v>396000</v>
      </c>
      <c r="J101" s="154">
        <f t="shared" si="5"/>
        <v>396000</v>
      </c>
      <c r="K101" s="154">
        <f t="shared" si="5"/>
        <v>396000</v>
      </c>
      <c r="L101" s="154">
        <f t="shared" si="5"/>
        <v>396000</v>
      </c>
      <c r="M101" s="154">
        <f t="shared" si="5"/>
        <v>396000</v>
      </c>
      <c r="N101" s="154">
        <f t="shared" si="5"/>
        <v>396000</v>
      </c>
      <c r="O101" s="154">
        <f t="shared" si="5"/>
        <v>396000</v>
      </c>
      <c r="P101" s="154">
        <f t="shared" si="5"/>
        <v>396000</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720000</v>
      </c>
      <c r="F102" s="154">
        <f t="shared" ref="F102:AR102" si="6">F95-F96</f>
        <v>720000</v>
      </c>
      <c r="G102" s="154">
        <f t="shared" si="6"/>
        <v>720000</v>
      </c>
      <c r="H102" s="154">
        <f t="shared" si="6"/>
        <v>720000</v>
      </c>
      <c r="I102" s="154">
        <f t="shared" si="6"/>
        <v>720000</v>
      </c>
      <c r="J102" s="154">
        <f t="shared" si="6"/>
        <v>720000</v>
      </c>
      <c r="K102" s="154">
        <f t="shared" si="6"/>
        <v>720000</v>
      </c>
      <c r="L102" s="154">
        <f t="shared" si="6"/>
        <v>720000</v>
      </c>
      <c r="M102" s="154">
        <f t="shared" si="6"/>
        <v>720000</v>
      </c>
      <c r="N102" s="154">
        <f t="shared" si="6"/>
        <v>720000</v>
      </c>
      <c r="O102" s="154">
        <f t="shared" si="6"/>
        <v>720000</v>
      </c>
      <c r="P102" s="154">
        <f t="shared" si="6"/>
        <v>720000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1116000</v>
      </c>
      <c r="F104" s="156">
        <f t="shared" ref="F104:AR104" si="8">SUM(F101:F103)</f>
        <v>1116000</v>
      </c>
      <c r="G104" s="156">
        <f t="shared" si="8"/>
        <v>1116000</v>
      </c>
      <c r="H104" s="156">
        <f t="shared" si="8"/>
        <v>1116000</v>
      </c>
      <c r="I104" s="156">
        <f t="shared" si="8"/>
        <v>1116000</v>
      </c>
      <c r="J104" s="156">
        <f t="shared" si="8"/>
        <v>1116000</v>
      </c>
      <c r="K104" s="156">
        <f t="shared" si="8"/>
        <v>1116000</v>
      </c>
      <c r="L104" s="156">
        <f t="shared" si="8"/>
        <v>1116000</v>
      </c>
      <c r="M104" s="156">
        <f t="shared" si="8"/>
        <v>1116000</v>
      </c>
      <c r="N104" s="156">
        <f t="shared" si="8"/>
        <v>1116000</v>
      </c>
      <c r="O104" s="156">
        <f t="shared" si="8"/>
        <v>1116000</v>
      </c>
      <c r="P104" s="156">
        <f t="shared" si="8"/>
        <v>1116000</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-13040000</v>
      </c>
      <c r="F106" s="174">
        <f t="shared" si="9"/>
        <v>-13300800</v>
      </c>
      <c r="G106" s="174">
        <f t="shared" si="9"/>
        <v>-13566816</v>
      </c>
      <c r="H106" s="174">
        <f t="shared" si="9"/>
        <v>-13838152.319999998</v>
      </c>
      <c r="I106" s="174">
        <f t="shared" si="9"/>
        <v>-14114915.3664</v>
      </c>
      <c r="J106" s="174">
        <f t="shared" si="9"/>
        <v>-14397213.673728</v>
      </c>
      <c r="K106" s="174">
        <f t="shared" si="9"/>
        <v>-14685157.947202561</v>
      </c>
      <c r="L106" s="174">
        <f t="shared" si="9"/>
        <v>-14978861.106146609</v>
      </c>
      <c r="M106" s="174">
        <f t="shared" si="9"/>
        <v>-15278438.328269543</v>
      </c>
      <c r="N106" s="174">
        <f t="shared" si="9"/>
        <v>-15584007.094834933</v>
      </c>
      <c r="O106" s="174">
        <f t="shared" si="9"/>
        <v>-15895687.236731634</v>
      </c>
      <c r="P106" s="174">
        <f t="shared" si="9"/>
        <v>-16213600.981466262</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-5316923.076923077</v>
      </c>
      <c r="F107" s="143">
        <f t="shared" si="10"/>
        <v>-5423261.538461539</v>
      </c>
      <c r="G107" s="143">
        <f t="shared" si="10"/>
        <v>-5531726.769230769</v>
      </c>
      <c r="H107" s="143">
        <f t="shared" si="10"/>
        <v>-5642361.304615384</v>
      </c>
      <c r="I107" s="143">
        <f t="shared" si="10"/>
        <v>-5755208.5307076918</v>
      </c>
      <c r="J107" s="143">
        <f t="shared" si="10"/>
        <v>-5870312.7013218459</v>
      </c>
      <c r="K107" s="143">
        <f t="shared" si="10"/>
        <v>-5987718.955348284</v>
      </c>
      <c r="L107" s="143">
        <f t="shared" si="10"/>
        <v>-6107473.334455248</v>
      </c>
      <c r="M107" s="143">
        <f t="shared" si="10"/>
        <v>-6229622.8011443531</v>
      </c>
      <c r="N107" s="143">
        <f t="shared" si="10"/>
        <v>-6354215.2571672406</v>
      </c>
      <c r="O107" s="143">
        <f t="shared" si="10"/>
        <v>-6481299.5623105858</v>
      </c>
      <c r="P107" s="143">
        <f t="shared" si="10"/>
        <v>-6610925.5535567962</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1296000</v>
      </c>
      <c r="F112" s="154">
        <f t="shared" si="15"/>
        <v>1296000</v>
      </c>
      <c r="G112" s="154">
        <f t="shared" si="15"/>
        <v>1296000</v>
      </c>
      <c r="H112" s="154">
        <f t="shared" si="15"/>
        <v>1296000</v>
      </c>
      <c r="I112" s="154">
        <f t="shared" si="15"/>
        <v>1296000</v>
      </c>
      <c r="J112" s="154">
        <f t="shared" si="15"/>
        <v>1296000</v>
      </c>
      <c r="K112" s="154">
        <f t="shared" si="15"/>
        <v>1296000</v>
      </c>
      <c r="L112" s="154">
        <f t="shared" si="15"/>
        <v>1296000</v>
      </c>
      <c r="M112" s="154">
        <f t="shared" si="15"/>
        <v>1296000</v>
      </c>
      <c r="N112" s="154">
        <f t="shared" si="15"/>
        <v>1296000</v>
      </c>
      <c r="O112" s="154">
        <f t="shared" si="15"/>
        <v>1296000</v>
      </c>
      <c r="P112" s="154">
        <f t="shared" si="15"/>
        <v>1296000</v>
      </c>
      <c r="Q112" s="154">
        <f t="shared" si="15"/>
        <v>1296000</v>
      </c>
      <c r="R112" s="154">
        <f t="shared" si="15"/>
        <v>1296000</v>
      </c>
      <c r="S112" s="154">
        <f t="shared" si="15"/>
        <v>1296000</v>
      </c>
      <c r="T112" s="154">
        <f t="shared" si="15"/>
        <v>1296000</v>
      </c>
      <c r="U112" s="154">
        <f t="shared" si="15"/>
        <v>1296000</v>
      </c>
      <c r="V112" s="154">
        <f t="shared" si="15"/>
        <v>1296000</v>
      </c>
      <c r="W112" s="154">
        <f t="shared" si="15"/>
        <v>1296000</v>
      </c>
      <c r="X112" s="154">
        <f t="shared" si="15"/>
        <v>1296000</v>
      </c>
      <c r="Y112" s="154">
        <f t="shared" si="15"/>
        <v>1296000</v>
      </c>
      <c r="Z112" s="154">
        <f t="shared" si="15"/>
        <v>1296000</v>
      </c>
      <c r="AA112" s="154">
        <f t="shared" si="15"/>
        <v>1296000</v>
      </c>
      <c r="AB112" s="154">
        <f t="shared" si="15"/>
        <v>1296000</v>
      </c>
      <c r="AC112" s="154">
        <f t="shared" si="15"/>
        <v>1296000</v>
      </c>
      <c r="AD112" s="154">
        <f t="shared" si="15"/>
        <v>1296000</v>
      </c>
      <c r="AE112" s="154">
        <f t="shared" si="15"/>
        <v>1296000</v>
      </c>
      <c r="AF112" s="154">
        <f t="shared" si="15"/>
        <v>1296000</v>
      </c>
      <c r="AG112" s="154">
        <f t="shared" si="15"/>
        <v>1296000</v>
      </c>
      <c r="AH112" s="154">
        <f t="shared" si="15"/>
        <v>1296000</v>
      </c>
      <c r="AI112" s="154">
        <f t="shared" si="15"/>
        <v>1296000</v>
      </c>
      <c r="AJ112" s="154">
        <f t="shared" si="15"/>
        <v>1296000</v>
      </c>
      <c r="AK112" s="154">
        <f t="shared" si="15"/>
        <v>1296000</v>
      </c>
      <c r="AL112" s="154">
        <f t="shared" si="15"/>
        <v>1296000</v>
      </c>
      <c r="AM112" s="154">
        <f t="shared" si="15"/>
        <v>1296000</v>
      </c>
      <c r="AN112" s="154">
        <f t="shared" si="15"/>
        <v>1296000</v>
      </c>
      <c r="AO112" s="154">
        <f t="shared" si="15"/>
        <v>1296000</v>
      </c>
      <c r="AP112" s="154">
        <f t="shared" si="15"/>
        <v>1296000</v>
      </c>
      <c r="AQ112" s="154">
        <f t="shared" si="15"/>
        <v>1296000</v>
      </c>
      <c r="AR112" s="155">
        <f t="shared" si="15"/>
        <v>1296000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-18356923.076923076</v>
      </c>
      <c r="F117" s="143">
        <f t="shared" ref="F117:AR117" si="19">SUM(F106:F107)</f>
        <v>-18724061.53846154</v>
      </c>
      <c r="G117" s="143">
        <f t="shared" si="19"/>
        <v>-19098542.769230768</v>
      </c>
      <c r="H117" s="143">
        <f t="shared" si="19"/>
        <v>-19480513.624615382</v>
      </c>
      <c r="I117" s="143">
        <f t="shared" si="19"/>
        <v>-19870123.897107691</v>
      </c>
      <c r="J117" s="143">
        <f t="shared" si="19"/>
        <v>-20267526.375049844</v>
      </c>
      <c r="K117" s="143">
        <f t="shared" si="19"/>
        <v>-20672876.902550846</v>
      </c>
      <c r="L117" s="143">
        <f t="shared" si="19"/>
        <v>-21086334.440601856</v>
      </c>
      <c r="M117" s="143">
        <f t="shared" si="19"/>
        <v>-21508061.129413895</v>
      </c>
      <c r="N117" s="143">
        <f t="shared" si="19"/>
        <v>-21938222.352002174</v>
      </c>
      <c r="O117" s="143">
        <f t="shared" si="19"/>
        <v>-22376986.799042217</v>
      </c>
      <c r="P117" s="143">
        <f t="shared" si="19"/>
        <v>-22824526.535023056</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-18356923.076923076</v>
      </c>
      <c r="F118" s="151">
        <f t="shared" ref="F118:AR118" si="20">SUM(F116:F117)</f>
        <v>-18724061.53846154</v>
      </c>
      <c r="G118" s="151">
        <f t="shared" si="20"/>
        <v>-19098542.769230768</v>
      </c>
      <c r="H118" s="151">
        <f t="shared" si="20"/>
        <v>-19480513.624615382</v>
      </c>
      <c r="I118" s="151">
        <f t="shared" si="20"/>
        <v>-19870123.897107691</v>
      </c>
      <c r="J118" s="151">
        <f t="shared" si="20"/>
        <v>-20267526.375049844</v>
      </c>
      <c r="K118" s="151">
        <f t="shared" si="20"/>
        <v>-20672876.902550846</v>
      </c>
      <c r="L118" s="151">
        <f t="shared" si="20"/>
        <v>-21086334.440601856</v>
      </c>
      <c r="M118" s="151">
        <f t="shared" si="20"/>
        <v>-21508061.129413895</v>
      </c>
      <c r="N118" s="151">
        <f t="shared" si="20"/>
        <v>-21938222.352002174</v>
      </c>
      <c r="O118" s="151">
        <f t="shared" si="20"/>
        <v>-22376986.799042217</v>
      </c>
      <c r="P118" s="151">
        <f t="shared" si="20"/>
        <v>-22824526.535023056</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0</v>
      </c>
      <c r="F120" s="160">
        <f t="shared" si="21"/>
        <v>0</v>
      </c>
      <c r="G120" s="160">
        <f t="shared" si="21"/>
        <v>0</v>
      </c>
      <c r="H120" s="160">
        <f t="shared" si="21"/>
        <v>0</v>
      </c>
      <c r="I120" s="160">
        <f t="shared" si="21"/>
        <v>0</v>
      </c>
      <c r="J120" s="160">
        <f t="shared" si="21"/>
        <v>0</v>
      </c>
      <c r="K120" s="160">
        <f t="shared" si="21"/>
        <v>0</v>
      </c>
      <c r="L120" s="160">
        <f t="shared" si="21"/>
        <v>0</v>
      </c>
      <c r="M120" s="160">
        <f t="shared" si="21"/>
        <v>0</v>
      </c>
      <c r="N120" s="160">
        <f t="shared" si="21"/>
        <v>0</v>
      </c>
      <c r="O120" s="160">
        <f t="shared" si="21"/>
        <v>0</v>
      </c>
      <c r="P120" s="160">
        <f t="shared" si="21"/>
        <v>0</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0</v>
      </c>
      <c r="F121" s="143">
        <f t="shared" si="22"/>
        <v>0</v>
      </c>
      <c r="G121" s="143">
        <f t="shared" si="22"/>
        <v>0</v>
      </c>
      <c r="H121" s="143">
        <f t="shared" si="22"/>
        <v>0</v>
      </c>
      <c r="I121" s="143">
        <f t="shared" si="22"/>
        <v>0</v>
      </c>
      <c r="J121" s="143">
        <f t="shared" si="22"/>
        <v>0</v>
      </c>
      <c r="K121" s="143">
        <f t="shared" si="22"/>
        <v>0</v>
      </c>
      <c r="L121" s="143">
        <f t="shared" si="22"/>
        <v>0</v>
      </c>
      <c r="M121" s="143">
        <f t="shared" si="22"/>
        <v>0</v>
      </c>
      <c r="N121" s="143">
        <f t="shared" si="22"/>
        <v>0</v>
      </c>
      <c r="O121" s="143">
        <f t="shared" si="22"/>
        <v>0</v>
      </c>
      <c r="P121" s="143">
        <f t="shared" si="22"/>
        <v>0</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0</v>
      </c>
      <c r="F122" s="151">
        <f t="shared" si="23"/>
        <v>0</v>
      </c>
      <c r="G122" s="151">
        <f t="shared" si="23"/>
        <v>0</v>
      </c>
      <c r="H122" s="151">
        <f t="shared" si="23"/>
        <v>0</v>
      </c>
      <c r="I122" s="151">
        <f t="shared" si="23"/>
        <v>0</v>
      </c>
      <c r="J122" s="151">
        <f t="shared" si="23"/>
        <v>0</v>
      </c>
      <c r="K122" s="151">
        <f t="shared" si="23"/>
        <v>0</v>
      </c>
      <c r="L122" s="151">
        <f t="shared" si="23"/>
        <v>0</v>
      </c>
      <c r="M122" s="151">
        <f t="shared" si="23"/>
        <v>0</v>
      </c>
      <c r="N122" s="151">
        <f t="shared" si="23"/>
        <v>0</v>
      </c>
      <c r="O122" s="151">
        <f t="shared" si="23"/>
        <v>0</v>
      </c>
      <c r="P122" s="151">
        <f t="shared" si="23"/>
        <v>0</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0</v>
      </c>
      <c r="F123" s="154">
        <f t="shared" si="24"/>
        <v>0</v>
      </c>
      <c r="G123" s="154">
        <f t="shared" si="24"/>
        <v>0</v>
      </c>
      <c r="H123" s="154">
        <f t="shared" si="24"/>
        <v>0</v>
      </c>
      <c r="I123" s="154">
        <f t="shared" si="24"/>
        <v>0</v>
      </c>
      <c r="J123" s="154">
        <f t="shared" si="24"/>
        <v>0</v>
      </c>
      <c r="K123" s="154">
        <f t="shared" si="24"/>
        <v>0</v>
      </c>
      <c r="L123" s="154">
        <f t="shared" si="24"/>
        <v>0</v>
      </c>
      <c r="M123" s="154">
        <f t="shared" si="24"/>
        <v>0</v>
      </c>
      <c r="N123" s="154">
        <f t="shared" si="24"/>
        <v>0</v>
      </c>
      <c r="O123" s="154">
        <f t="shared" si="24"/>
        <v>0</v>
      </c>
      <c r="P123" s="154">
        <f t="shared" si="24"/>
        <v>0</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-18356923.076923076</v>
      </c>
      <c r="F125" s="160">
        <f t="shared" ref="F125:AR125" si="25">F118+F120+F121</f>
        <v>-18724061.53846154</v>
      </c>
      <c r="G125" s="160">
        <f t="shared" si="25"/>
        <v>-19098542.769230768</v>
      </c>
      <c r="H125" s="160">
        <f t="shared" si="25"/>
        <v>-19480513.624615382</v>
      </c>
      <c r="I125" s="160">
        <f t="shared" si="25"/>
        <v>-19870123.897107691</v>
      </c>
      <c r="J125" s="160">
        <f t="shared" si="25"/>
        <v>-20267526.375049844</v>
      </c>
      <c r="K125" s="160">
        <f t="shared" si="25"/>
        <v>-20672876.902550846</v>
      </c>
      <c r="L125" s="160">
        <f t="shared" si="25"/>
        <v>-21086334.440601856</v>
      </c>
      <c r="M125" s="160">
        <f t="shared" si="25"/>
        <v>-21508061.129413895</v>
      </c>
      <c r="N125" s="160">
        <f t="shared" si="25"/>
        <v>-21938222.352002174</v>
      </c>
      <c r="O125" s="160">
        <f t="shared" si="25"/>
        <v>-22376986.799042217</v>
      </c>
      <c r="P125" s="160">
        <f t="shared" si="25"/>
        <v>-22824526.535023056</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4589230.769230769</v>
      </c>
      <c r="F126" s="143">
        <f t="shared" si="26"/>
        <v>4681015.384615385</v>
      </c>
      <c r="G126" s="143">
        <f t="shared" si="26"/>
        <v>4774635.692307692</v>
      </c>
      <c r="H126" s="143">
        <f t="shared" si="26"/>
        <v>4870128.4061538456</v>
      </c>
      <c r="I126" s="143">
        <f t="shared" si="26"/>
        <v>4967530.9742769226</v>
      </c>
      <c r="J126" s="143">
        <f t="shared" si="26"/>
        <v>5066881.5937624611</v>
      </c>
      <c r="K126" s="143">
        <f t="shared" si="26"/>
        <v>5168219.2256377116</v>
      </c>
      <c r="L126" s="143">
        <f t="shared" si="26"/>
        <v>5271583.6101504639</v>
      </c>
      <c r="M126" s="143">
        <f t="shared" si="26"/>
        <v>5377015.2823534738</v>
      </c>
      <c r="N126" s="143">
        <f t="shared" si="26"/>
        <v>5484555.5880005434</v>
      </c>
      <c r="O126" s="143">
        <f t="shared" si="26"/>
        <v>5594246.6997605544</v>
      </c>
      <c r="P126" s="143">
        <f t="shared" si="26"/>
        <v>5706131.633755764</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-13767692.307692308</v>
      </c>
      <c r="F128" s="160">
        <f t="shared" ref="F128:AR128" si="27">F118+F123+F126</f>
        <v>-14043046.153846156</v>
      </c>
      <c r="G128" s="160">
        <f t="shared" si="27"/>
        <v>-14323907.076923076</v>
      </c>
      <c r="H128" s="160">
        <f t="shared" si="27"/>
        <v>-14610385.218461536</v>
      </c>
      <c r="I128" s="160">
        <f t="shared" si="27"/>
        <v>-14902592.922830768</v>
      </c>
      <c r="J128" s="160">
        <f t="shared" si="27"/>
        <v>-15200644.781287383</v>
      </c>
      <c r="K128" s="160">
        <f t="shared" si="27"/>
        <v>-15504657.676913135</v>
      </c>
      <c r="L128" s="160">
        <f t="shared" si="27"/>
        <v>-15814750.830451392</v>
      </c>
      <c r="M128" s="160">
        <f t="shared" si="27"/>
        <v>-16131045.847060421</v>
      </c>
      <c r="N128" s="160">
        <f t="shared" si="27"/>
        <v>-16453666.76400163</v>
      </c>
      <c r="O128" s="160">
        <f t="shared" si="27"/>
        <v>-16782740.099281661</v>
      </c>
      <c r="P128" s="160">
        <f t="shared" si="27"/>
        <v>-17118394.90126729</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1116000</v>
      </c>
      <c r="F129" s="143">
        <f t="shared" ref="F129:AR129" si="28">IF(F89&gt;$C$81,0,F104)</f>
        <v>1116000</v>
      </c>
      <c r="G129" s="143">
        <f t="shared" si="28"/>
        <v>1116000</v>
      </c>
      <c r="H129" s="143">
        <f t="shared" si="28"/>
        <v>1116000</v>
      </c>
      <c r="I129" s="143">
        <f t="shared" si="28"/>
        <v>1116000</v>
      </c>
      <c r="J129" s="143">
        <f t="shared" si="28"/>
        <v>1116000</v>
      </c>
      <c r="K129" s="143">
        <f t="shared" si="28"/>
        <v>1116000</v>
      </c>
      <c r="L129" s="143">
        <f t="shared" si="28"/>
        <v>1116000</v>
      </c>
      <c r="M129" s="143">
        <f t="shared" si="28"/>
        <v>1116000</v>
      </c>
      <c r="N129" s="143">
        <f t="shared" si="28"/>
        <v>1116000</v>
      </c>
      <c r="O129" s="143">
        <f t="shared" si="28"/>
        <v>1116000</v>
      </c>
      <c r="P129" s="143">
        <f t="shared" si="28"/>
        <v>1116000</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-80801160.713778242</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4537058.1019584052</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102</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f>IF(AND(C12&gt;0,C11=0),C84+C76,"-")</f>
        <v>9.5780909576485822</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1954.0540540540542</v>
      </c>
      <c r="D10" s="93" t="s">
        <v>69</v>
      </c>
      <c r="E10" s="63"/>
      <c r="F10" s="63"/>
    </row>
    <row r="11" spans="1:26" x14ac:dyDescent="0.2">
      <c r="A11" s="66"/>
      <c r="B11" s="112" t="s">
        <v>7</v>
      </c>
      <c r="C11" s="94"/>
      <c r="D11" s="95" t="s">
        <v>70</v>
      </c>
      <c r="E11" s="63"/>
      <c r="F11" s="63"/>
    </row>
    <row r="12" spans="1:26" x14ac:dyDescent="0.2">
      <c r="A12" s="66"/>
      <c r="B12" s="112" t="s">
        <v>8</v>
      </c>
      <c r="C12" s="94">
        <v>723</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8000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12</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0.37</v>
      </c>
      <c r="D20" s="93"/>
      <c r="E20" s="67"/>
      <c r="F20" s="63"/>
    </row>
    <row r="21" spans="1:6" ht="12.75" customHeight="1" x14ac:dyDescent="0.2">
      <c r="A21" s="66"/>
      <c r="B21" s="112" t="s">
        <v>16</v>
      </c>
      <c r="C21" s="96">
        <f>IF(C12&gt;0,C20-(C23*C11*C16*C20)/(C12*C15),)</f>
        <v>0.37</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6100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4.4103000000000003</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800</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578.4</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v>3.5</v>
      </c>
      <c r="D47" s="95" t="s">
        <v>90</v>
      </c>
    </row>
    <row r="48" spans="1:6" x14ac:dyDescent="0.2">
      <c r="A48" s="66"/>
      <c r="B48" s="112" t="s">
        <v>34</v>
      </c>
      <c r="C48" s="101">
        <v>-40</v>
      </c>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c r="D66" s="95"/>
    </row>
    <row r="67" spans="1:6" x14ac:dyDescent="0.2">
      <c r="A67" s="66"/>
      <c r="B67" s="126" t="s">
        <v>51</v>
      </c>
      <c r="C67" s="202">
        <f>IF(C65=0,C66,MIN(C66,C65/C31))</f>
        <v>0</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0.06</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0.34</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12</v>
      </c>
      <c r="D79" s="95" t="s">
        <v>94</v>
      </c>
    </row>
    <row r="80" spans="1:6" x14ac:dyDescent="0.2">
      <c r="A80" s="66"/>
      <c r="B80" s="114" t="s">
        <v>62</v>
      </c>
      <c r="C80" s="94">
        <v>12</v>
      </c>
      <c r="D80" s="95" t="s">
        <v>94</v>
      </c>
    </row>
    <row r="81" spans="1:44" x14ac:dyDescent="0.2">
      <c r="A81" s="66"/>
      <c r="B81" s="113" t="s">
        <v>63</v>
      </c>
      <c r="C81" s="94">
        <v>12</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9.2380909576485823</v>
      </c>
      <c r="D84" s="93" t="s">
        <v>66</v>
      </c>
      <c r="F84" s="69"/>
    </row>
    <row r="85" spans="1:44" x14ac:dyDescent="0.2">
      <c r="A85" s="66"/>
      <c r="B85" s="112" t="s">
        <v>3</v>
      </c>
      <c r="C85" s="109">
        <f>(D139-D131)/D132</f>
        <v>25.661363771246062</v>
      </c>
      <c r="D85" s="95" t="s">
        <v>67</v>
      </c>
      <c r="F85" s="66"/>
    </row>
    <row r="86" spans="1:44" x14ac:dyDescent="0.2">
      <c r="A86" s="66"/>
      <c r="B86" s="113" t="s">
        <v>4</v>
      </c>
      <c r="C86" s="109">
        <f>C85*100/1000*31.65</f>
        <v>81.218216335993773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-4410300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5784000</v>
      </c>
      <c r="F93" s="147">
        <f t="shared" si="1"/>
        <v>5784000</v>
      </c>
      <c r="G93" s="147">
        <f t="shared" si="1"/>
        <v>5784000</v>
      </c>
      <c r="H93" s="147">
        <f t="shared" si="1"/>
        <v>5784000</v>
      </c>
      <c r="I93" s="147">
        <f t="shared" si="1"/>
        <v>5784000</v>
      </c>
      <c r="J93" s="147">
        <f t="shared" si="1"/>
        <v>5784000</v>
      </c>
      <c r="K93" s="147">
        <f t="shared" si="1"/>
        <v>5784000</v>
      </c>
      <c r="L93" s="147">
        <f t="shared" si="1"/>
        <v>5784000</v>
      </c>
      <c r="M93" s="147">
        <f t="shared" si="1"/>
        <v>5784000</v>
      </c>
      <c r="N93" s="147">
        <f t="shared" si="1"/>
        <v>5784000</v>
      </c>
      <c r="O93" s="147">
        <f t="shared" si="1"/>
        <v>5784000</v>
      </c>
      <c r="P93" s="147">
        <f t="shared" si="1"/>
        <v>5784000</v>
      </c>
      <c r="Q93" s="147">
        <f t="shared" si="1"/>
        <v>0</v>
      </c>
      <c r="R93" s="147">
        <f t="shared" si="1"/>
        <v>0</v>
      </c>
      <c r="S93" s="147">
        <f t="shared" si="1"/>
        <v>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20822.400000000001</v>
      </c>
      <c r="F101" s="154">
        <f t="shared" ref="F101:AR101" si="5">(F93-F94)/1000*3.6</f>
        <v>20822.400000000001</v>
      </c>
      <c r="G101" s="154">
        <f t="shared" si="5"/>
        <v>20822.400000000001</v>
      </c>
      <c r="H101" s="154">
        <f t="shared" si="5"/>
        <v>20822.400000000001</v>
      </c>
      <c r="I101" s="154">
        <f t="shared" si="5"/>
        <v>20822.400000000001</v>
      </c>
      <c r="J101" s="154">
        <f t="shared" si="5"/>
        <v>20822.400000000001</v>
      </c>
      <c r="K101" s="154">
        <f t="shared" si="5"/>
        <v>20822.400000000001</v>
      </c>
      <c r="L101" s="154">
        <f t="shared" si="5"/>
        <v>20822.400000000001</v>
      </c>
      <c r="M101" s="154">
        <f t="shared" si="5"/>
        <v>20822.400000000001</v>
      </c>
      <c r="N101" s="154">
        <f t="shared" si="5"/>
        <v>20822.400000000001</v>
      </c>
      <c r="O101" s="154">
        <f t="shared" si="5"/>
        <v>20822.400000000001</v>
      </c>
      <c r="P101" s="154">
        <f t="shared" si="5"/>
        <v>20822.400000000001</v>
      </c>
      <c r="Q101" s="154">
        <f t="shared" si="5"/>
        <v>0</v>
      </c>
      <c r="R101" s="154">
        <f t="shared" si="5"/>
        <v>0</v>
      </c>
      <c r="S101" s="154">
        <f t="shared" si="5"/>
        <v>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20822.400000000001</v>
      </c>
      <c r="F104" s="156">
        <f t="shared" ref="F104:AR104" si="8">SUM(F101:F103)</f>
        <v>20822.400000000001</v>
      </c>
      <c r="G104" s="156">
        <f t="shared" si="8"/>
        <v>20822.400000000001</v>
      </c>
      <c r="H104" s="156">
        <f t="shared" si="8"/>
        <v>20822.400000000001</v>
      </c>
      <c r="I104" s="156">
        <f t="shared" si="8"/>
        <v>20822.400000000001</v>
      </c>
      <c r="J104" s="156">
        <f t="shared" si="8"/>
        <v>20822.400000000001</v>
      </c>
      <c r="K104" s="156">
        <f t="shared" si="8"/>
        <v>20822.400000000001</v>
      </c>
      <c r="L104" s="156">
        <f t="shared" si="8"/>
        <v>20822.400000000001</v>
      </c>
      <c r="M104" s="156">
        <f t="shared" si="8"/>
        <v>20822.400000000001</v>
      </c>
      <c r="N104" s="156">
        <f t="shared" si="8"/>
        <v>20822.400000000001</v>
      </c>
      <c r="O104" s="156">
        <f t="shared" si="8"/>
        <v>20822.400000000001</v>
      </c>
      <c r="P104" s="156">
        <f t="shared" si="8"/>
        <v>20822.400000000001</v>
      </c>
      <c r="Q104" s="156">
        <f t="shared" si="8"/>
        <v>0</v>
      </c>
      <c r="R104" s="156">
        <f t="shared" si="8"/>
        <v>0</v>
      </c>
      <c r="S104" s="156">
        <f t="shared" si="8"/>
        <v>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-578400</v>
      </c>
      <c r="F106" s="174">
        <f t="shared" si="9"/>
        <v>-589968</v>
      </c>
      <c r="G106" s="174">
        <f t="shared" si="9"/>
        <v>-601767.36</v>
      </c>
      <c r="H106" s="174">
        <f t="shared" si="9"/>
        <v>-613802.70719999995</v>
      </c>
      <c r="I106" s="174">
        <f t="shared" si="9"/>
        <v>-626078.761344</v>
      </c>
      <c r="J106" s="174">
        <f t="shared" si="9"/>
        <v>-638600.33657088003</v>
      </c>
      <c r="K106" s="174">
        <f t="shared" si="9"/>
        <v>-651372.34330229764</v>
      </c>
      <c r="L106" s="174">
        <f t="shared" si="9"/>
        <v>-664399.79016834346</v>
      </c>
      <c r="M106" s="174">
        <f t="shared" si="9"/>
        <v>-677687.78597171034</v>
      </c>
      <c r="N106" s="174">
        <f t="shared" si="9"/>
        <v>-691241.54169114458</v>
      </c>
      <c r="O106" s="174">
        <f t="shared" si="9"/>
        <v>-705066.37252496753</v>
      </c>
      <c r="P106" s="174">
        <f t="shared" si="9"/>
        <v>-719167.6999754667</v>
      </c>
      <c r="Q106" s="174">
        <f t="shared" si="9"/>
        <v>0</v>
      </c>
      <c r="R106" s="174">
        <f t="shared" si="9"/>
        <v>0</v>
      </c>
      <c r="S106" s="174">
        <f t="shared" si="9"/>
        <v>0</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643162.93436293444</v>
      </c>
      <c r="F107" s="143">
        <f t="shared" si="10"/>
        <v>656026.19305019313</v>
      </c>
      <c r="G107" s="143">
        <f t="shared" si="10"/>
        <v>669146.71691119694</v>
      </c>
      <c r="H107" s="143">
        <f t="shared" si="10"/>
        <v>682529.65124942083</v>
      </c>
      <c r="I107" s="143">
        <f t="shared" si="10"/>
        <v>696180.24427440937</v>
      </c>
      <c r="J107" s="143">
        <f t="shared" si="10"/>
        <v>710103.84915989754</v>
      </c>
      <c r="K107" s="143">
        <f t="shared" si="10"/>
        <v>724305.92614309548</v>
      </c>
      <c r="L107" s="143">
        <f t="shared" si="10"/>
        <v>738792.04466595722</v>
      </c>
      <c r="M107" s="143">
        <f t="shared" si="10"/>
        <v>753567.88555927644</v>
      </c>
      <c r="N107" s="143">
        <f t="shared" si="10"/>
        <v>768639.24327046203</v>
      </c>
      <c r="O107" s="143">
        <f t="shared" si="10"/>
        <v>784012.02813587128</v>
      </c>
      <c r="P107" s="143">
        <f t="shared" si="10"/>
        <v>799692.2686985886</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20822.400000000001</v>
      </c>
      <c r="F112" s="154">
        <f t="shared" si="15"/>
        <v>20822.400000000001</v>
      </c>
      <c r="G112" s="154">
        <f t="shared" si="15"/>
        <v>20822.400000000001</v>
      </c>
      <c r="H112" s="154">
        <f t="shared" si="15"/>
        <v>20822.400000000001</v>
      </c>
      <c r="I112" s="154">
        <f t="shared" si="15"/>
        <v>20822.400000000001</v>
      </c>
      <c r="J112" s="154">
        <f t="shared" si="15"/>
        <v>20822.400000000001</v>
      </c>
      <c r="K112" s="154">
        <f t="shared" si="15"/>
        <v>20822.400000000001</v>
      </c>
      <c r="L112" s="154">
        <f t="shared" si="15"/>
        <v>20822.400000000001</v>
      </c>
      <c r="M112" s="154">
        <f t="shared" si="15"/>
        <v>20822.400000000001</v>
      </c>
      <c r="N112" s="154">
        <f t="shared" si="15"/>
        <v>20822.400000000001</v>
      </c>
      <c r="O112" s="154">
        <f t="shared" si="15"/>
        <v>20822.400000000001</v>
      </c>
      <c r="P112" s="154">
        <f t="shared" si="15"/>
        <v>20822.400000000001</v>
      </c>
      <c r="Q112" s="154">
        <f t="shared" si="15"/>
        <v>20822.400000000001</v>
      </c>
      <c r="R112" s="154">
        <f t="shared" si="15"/>
        <v>20822.400000000001</v>
      </c>
      <c r="S112" s="154">
        <f t="shared" si="15"/>
        <v>20822.400000000001</v>
      </c>
      <c r="T112" s="154">
        <f t="shared" si="15"/>
        <v>20822.400000000001</v>
      </c>
      <c r="U112" s="154">
        <f t="shared" si="15"/>
        <v>20822.400000000001</v>
      </c>
      <c r="V112" s="154">
        <f t="shared" si="15"/>
        <v>20822.400000000001</v>
      </c>
      <c r="W112" s="154">
        <f t="shared" si="15"/>
        <v>20822.400000000001</v>
      </c>
      <c r="X112" s="154">
        <f t="shared" si="15"/>
        <v>20822.400000000001</v>
      </c>
      <c r="Y112" s="154">
        <f t="shared" si="15"/>
        <v>20822.400000000001</v>
      </c>
      <c r="Z112" s="154">
        <f t="shared" si="15"/>
        <v>20822.400000000001</v>
      </c>
      <c r="AA112" s="154">
        <f t="shared" si="15"/>
        <v>20822.400000000001</v>
      </c>
      <c r="AB112" s="154">
        <f t="shared" si="15"/>
        <v>20822.400000000001</v>
      </c>
      <c r="AC112" s="154">
        <f t="shared" si="15"/>
        <v>20822.400000000001</v>
      </c>
      <c r="AD112" s="154">
        <f t="shared" si="15"/>
        <v>20822.400000000001</v>
      </c>
      <c r="AE112" s="154">
        <f t="shared" si="15"/>
        <v>20822.400000000001</v>
      </c>
      <c r="AF112" s="154">
        <f t="shared" si="15"/>
        <v>20822.400000000001</v>
      </c>
      <c r="AG112" s="154">
        <f t="shared" si="15"/>
        <v>20822.400000000001</v>
      </c>
      <c r="AH112" s="154">
        <f t="shared" si="15"/>
        <v>20822.400000000001</v>
      </c>
      <c r="AI112" s="154">
        <f t="shared" si="15"/>
        <v>20822.400000000001</v>
      </c>
      <c r="AJ112" s="154">
        <f t="shared" si="15"/>
        <v>20822.400000000001</v>
      </c>
      <c r="AK112" s="154">
        <f t="shared" si="15"/>
        <v>20822.400000000001</v>
      </c>
      <c r="AL112" s="154">
        <f t="shared" si="15"/>
        <v>20822.400000000001</v>
      </c>
      <c r="AM112" s="154">
        <f t="shared" si="15"/>
        <v>20822.400000000001</v>
      </c>
      <c r="AN112" s="154">
        <f t="shared" si="15"/>
        <v>20822.400000000001</v>
      </c>
      <c r="AO112" s="154">
        <f t="shared" si="15"/>
        <v>20822.400000000001</v>
      </c>
      <c r="AP112" s="154">
        <f t="shared" si="15"/>
        <v>20822.400000000001</v>
      </c>
      <c r="AQ112" s="154">
        <f t="shared" si="15"/>
        <v>20822.400000000001</v>
      </c>
      <c r="AR112" s="155">
        <f t="shared" si="15"/>
        <v>20822.400000000001</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64762.934362934437</v>
      </c>
      <c r="F117" s="143">
        <f t="shared" ref="F117:AR117" si="19">SUM(F106:F107)</f>
        <v>66058.193050193135</v>
      </c>
      <c r="G117" s="143">
        <f t="shared" si="19"/>
        <v>67379.356911196955</v>
      </c>
      <c r="H117" s="143">
        <f t="shared" si="19"/>
        <v>68726.944049420883</v>
      </c>
      <c r="I117" s="143">
        <f t="shared" si="19"/>
        <v>70101.482930409373</v>
      </c>
      <c r="J117" s="143">
        <f t="shared" si="19"/>
        <v>71503.512589017511</v>
      </c>
      <c r="K117" s="143">
        <f t="shared" si="19"/>
        <v>72933.582840797841</v>
      </c>
      <c r="L117" s="143">
        <f t="shared" si="19"/>
        <v>74392.254497613758</v>
      </c>
      <c r="M117" s="143">
        <f t="shared" si="19"/>
        <v>75880.099587566103</v>
      </c>
      <c r="N117" s="143">
        <f t="shared" si="19"/>
        <v>77397.701579317451</v>
      </c>
      <c r="O117" s="143">
        <f t="shared" si="19"/>
        <v>78945.655610903748</v>
      </c>
      <c r="P117" s="143">
        <f t="shared" si="19"/>
        <v>80524.568723121891</v>
      </c>
      <c r="Q117" s="143">
        <f t="shared" si="19"/>
        <v>0</v>
      </c>
      <c r="R117" s="143">
        <f t="shared" si="19"/>
        <v>0</v>
      </c>
      <c r="S117" s="143">
        <f t="shared" si="19"/>
        <v>0</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64762.934362934437</v>
      </c>
      <c r="F118" s="151">
        <f t="shared" ref="F118:AR118" si="20">SUM(F116:F117)</f>
        <v>66058.193050193135</v>
      </c>
      <c r="G118" s="151">
        <f t="shared" si="20"/>
        <v>67379.356911196955</v>
      </c>
      <c r="H118" s="151">
        <f t="shared" si="20"/>
        <v>68726.944049420883</v>
      </c>
      <c r="I118" s="151">
        <f t="shared" si="20"/>
        <v>70101.482930409373</v>
      </c>
      <c r="J118" s="151">
        <f t="shared" si="20"/>
        <v>71503.512589017511</v>
      </c>
      <c r="K118" s="151">
        <f t="shared" si="20"/>
        <v>72933.582840797841</v>
      </c>
      <c r="L118" s="151">
        <f t="shared" si="20"/>
        <v>74392.254497613758</v>
      </c>
      <c r="M118" s="151">
        <f t="shared" si="20"/>
        <v>75880.099587566103</v>
      </c>
      <c r="N118" s="151">
        <f t="shared" si="20"/>
        <v>77397.701579317451</v>
      </c>
      <c r="O118" s="151">
        <f t="shared" si="20"/>
        <v>78945.655610903748</v>
      </c>
      <c r="P118" s="151">
        <f t="shared" si="20"/>
        <v>80524.568723121891</v>
      </c>
      <c r="Q118" s="151">
        <f t="shared" si="20"/>
        <v>0</v>
      </c>
      <c r="R118" s="151">
        <f t="shared" si="20"/>
        <v>0</v>
      </c>
      <c r="S118" s="151">
        <f t="shared" si="20"/>
        <v>0</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-367525</v>
      </c>
      <c r="F120" s="160">
        <f t="shared" si="21"/>
        <v>-367525</v>
      </c>
      <c r="G120" s="160">
        <f t="shared" si="21"/>
        <v>-367525</v>
      </c>
      <c r="H120" s="160">
        <f t="shared" si="21"/>
        <v>-367525</v>
      </c>
      <c r="I120" s="160">
        <f t="shared" si="21"/>
        <v>-367525</v>
      </c>
      <c r="J120" s="160">
        <f t="shared" si="21"/>
        <v>-367525</v>
      </c>
      <c r="K120" s="160">
        <f t="shared" si="21"/>
        <v>-367525</v>
      </c>
      <c r="L120" s="160">
        <f t="shared" si="21"/>
        <v>-367525</v>
      </c>
      <c r="M120" s="160">
        <f t="shared" si="21"/>
        <v>-367525</v>
      </c>
      <c r="N120" s="160">
        <f t="shared" si="21"/>
        <v>-367525</v>
      </c>
      <c r="O120" s="160">
        <f t="shared" si="21"/>
        <v>-367525</v>
      </c>
      <c r="P120" s="160">
        <f t="shared" si="21"/>
        <v>-367525</v>
      </c>
      <c r="Q120" s="160">
        <f t="shared" si="21"/>
        <v>0</v>
      </c>
      <c r="R120" s="160">
        <f t="shared" si="21"/>
        <v>0</v>
      </c>
      <c r="S120" s="160">
        <f t="shared" si="21"/>
        <v>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-211694.4</v>
      </c>
      <c r="F121" s="143">
        <f t="shared" si="22"/>
        <v>-199145.78483147806</v>
      </c>
      <c r="G121" s="143">
        <f t="shared" si="22"/>
        <v>-185844.25275284474</v>
      </c>
      <c r="H121" s="143">
        <f t="shared" si="22"/>
        <v>-171744.62874949348</v>
      </c>
      <c r="I121" s="143">
        <f t="shared" si="22"/>
        <v>-156799.0273059411</v>
      </c>
      <c r="J121" s="143">
        <f t="shared" si="22"/>
        <v>-140956.68977577565</v>
      </c>
      <c r="K121" s="143">
        <f t="shared" si="22"/>
        <v>-124163.81199380018</v>
      </c>
      <c r="L121" s="143">
        <f t="shared" si="22"/>
        <v>-106363.36154490626</v>
      </c>
      <c r="M121" s="143">
        <f t="shared" si="22"/>
        <v>-87494.884069078689</v>
      </c>
      <c r="N121" s="143">
        <f t="shared" si="22"/>
        <v>-67494.297944701422</v>
      </c>
      <c r="O121" s="143">
        <f t="shared" si="22"/>
        <v>-46293.676652861548</v>
      </c>
      <c r="P121" s="143">
        <f t="shared" si="22"/>
        <v>-23821.018083511288</v>
      </c>
      <c r="Q121" s="143">
        <f t="shared" si="22"/>
        <v>0</v>
      </c>
      <c r="R121" s="143">
        <f t="shared" si="22"/>
        <v>0</v>
      </c>
      <c r="S121" s="143">
        <f t="shared" si="22"/>
        <v>0</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-209143.58614203276</v>
      </c>
      <c r="F122" s="151">
        <f t="shared" si="23"/>
        <v>-221692.20131055472</v>
      </c>
      <c r="G122" s="151">
        <f t="shared" si="23"/>
        <v>-234993.73338918798</v>
      </c>
      <c r="H122" s="151">
        <f t="shared" si="23"/>
        <v>-249093.35739253924</v>
      </c>
      <c r="I122" s="151">
        <f t="shared" si="23"/>
        <v>-264038.95883609162</v>
      </c>
      <c r="J122" s="151">
        <f t="shared" si="23"/>
        <v>-279881.29636625713</v>
      </c>
      <c r="K122" s="151">
        <f t="shared" si="23"/>
        <v>-296674.17414823256</v>
      </c>
      <c r="L122" s="151">
        <f t="shared" si="23"/>
        <v>-314474.6245971265</v>
      </c>
      <c r="M122" s="151">
        <f t="shared" si="23"/>
        <v>-333343.10207295412</v>
      </c>
      <c r="N122" s="151">
        <f t="shared" si="23"/>
        <v>-353343.68819733127</v>
      </c>
      <c r="O122" s="151">
        <f t="shared" si="23"/>
        <v>-374544.3094891712</v>
      </c>
      <c r="P122" s="151">
        <f t="shared" si="23"/>
        <v>-397016.96805852151</v>
      </c>
      <c r="Q122" s="151">
        <f t="shared" si="23"/>
        <v>0</v>
      </c>
      <c r="R122" s="151">
        <f t="shared" si="23"/>
        <v>0</v>
      </c>
      <c r="S122" s="151">
        <f t="shared" si="23"/>
        <v>0</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-420837.98614203278</v>
      </c>
      <c r="F123" s="154">
        <f t="shared" si="24"/>
        <v>-420837.98614203278</v>
      </c>
      <c r="G123" s="154">
        <f t="shared" si="24"/>
        <v>-420837.98614203272</v>
      </c>
      <c r="H123" s="154">
        <f t="shared" si="24"/>
        <v>-420837.98614203272</v>
      </c>
      <c r="I123" s="154">
        <f t="shared" si="24"/>
        <v>-420837.98614203272</v>
      </c>
      <c r="J123" s="154">
        <f t="shared" si="24"/>
        <v>-420837.98614203278</v>
      </c>
      <c r="K123" s="154">
        <f t="shared" si="24"/>
        <v>-420837.98614203272</v>
      </c>
      <c r="L123" s="154">
        <f t="shared" si="24"/>
        <v>-420837.98614203278</v>
      </c>
      <c r="M123" s="154">
        <f t="shared" si="24"/>
        <v>-420837.98614203278</v>
      </c>
      <c r="N123" s="154">
        <f t="shared" si="24"/>
        <v>-420837.98614203266</v>
      </c>
      <c r="O123" s="154">
        <f t="shared" si="24"/>
        <v>-420837.98614203272</v>
      </c>
      <c r="P123" s="154">
        <f t="shared" si="24"/>
        <v>-420837.98614203278</v>
      </c>
      <c r="Q123" s="154">
        <f t="shared" si="24"/>
        <v>0</v>
      </c>
      <c r="R123" s="154">
        <f t="shared" si="24"/>
        <v>0</v>
      </c>
      <c r="S123" s="154">
        <f t="shared" si="24"/>
        <v>0</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-514456.46563706559</v>
      </c>
      <c r="F125" s="160">
        <f t="shared" ref="F125:AR125" si="25">F118+F120+F121</f>
        <v>-500612.59178128489</v>
      </c>
      <c r="G125" s="160">
        <f t="shared" si="25"/>
        <v>-485989.89584164775</v>
      </c>
      <c r="H125" s="160">
        <f t="shared" si="25"/>
        <v>-470542.68470007263</v>
      </c>
      <c r="I125" s="160">
        <f t="shared" si="25"/>
        <v>-454222.54437553172</v>
      </c>
      <c r="J125" s="160">
        <f t="shared" si="25"/>
        <v>-436978.17718675814</v>
      </c>
      <c r="K125" s="160">
        <f t="shared" si="25"/>
        <v>-418755.22915300232</v>
      </c>
      <c r="L125" s="160">
        <f t="shared" si="25"/>
        <v>-399496.10704729252</v>
      </c>
      <c r="M125" s="160">
        <f t="shared" si="25"/>
        <v>-379139.78448151262</v>
      </c>
      <c r="N125" s="160">
        <f t="shared" si="25"/>
        <v>-357621.59636538394</v>
      </c>
      <c r="O125" s="160">
        <f t="shared" si="25"/>
        <v>-334873.02104195778</v>
      </c>
      <c r="P125" s="160">
        <f t="shared" si="25"/>
        <v>-310821.44936038938</v>
      </c>
      <c r="Q125" s="160">
        <f t="shared" si="25"/>
        <v>0</v>
      </c>
      <c r="R125" s="160">
        <f t="shared" si="25"/>
        <v>0</v>
      </c>
      <c r="S125" s="160">
        <f t="shared" si="25"/>
        <v>0</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128614.1164092664</v>
      </c>
      <c r="F126" s="143">
        <f t="shared" si="26"/>
        <v>125153.14794532122</v>
      </c>
      <c r="G126" s="143">
        <f t="shared" si="26"/>
        <v>121497.47396041194</v>
      </c>
      <c r="H126" s="143">
        <f t="shared" si="26"/>
        <v>117635.67117501816</v>
      </c>
      <c r="I126" s="143">
        <f t="shared" si="26"/>
        <v>113555.63609388293</v>
      </c>
      <c r="J126" s="143">
        <f t="shared" si="26"/>
        <v>109244.54429668954</v>
      </c>
      <c r="K126" s="143">
        <f t="shared" si="26"/>
        <v>104688.80728825058</v>
      </c>
      <c r="L126" s="143">
        <f t="shared" si="26"/>
        <v>99874.02676182313</v>
      </c>
      <c r="M126" s="143">
        <f t="shared" si="26"/>
        <v>94784.946120378154</v>
      </c>
      <c r="N126" s="143">
        <f t="shared" si="26"/>
        <v>89405.399091345986</v>
      </c>
      <c r="O126" s="143">
        <f t="shared" si="26"/>
        <v>83718.255260489444</v>
      </c>
      <c r="P126" s="143">
        <f t="shared" si="26"/>
        <v>77705.362340097345</v>
      </c>
      <c r="Q126" s="143">
        <f t="shared" si="26"/>
        <v>0</v>
      </c>
      <c r="R126" s="143">
        <f t="shared" si="26"/>
        <v>0</v>
      </c>
      <c r="S126" s="143">
        <f t="shared" si="26"/>
        <v>0</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-227460.93536983195</v>
      </c>
      <c r="F128" s="160">
        <f t="shared" ref="F128:AR128" si="27">F118+F123+F126</f>
        <v>-229626.64514651842</v>
      </c>
      <c r="G128" s="160">
        <f t="shared" si="27"/>
        <v>-231961.15527042383</v>
      </c>
      <c r="H128" s="160">
        <f t="shared" si="27"/>
        <v>-234475.37091759368</v>
      </c>
      <c r="I128" s="160">
        <f t="shared" si="27"/>
        <v>-237180.86711774042</v>
      </c>
      <c r="J128" s="160">
        <f t="shared" si="27"/>
        <v>-240089.92925632573</v>
      </c>
      <c r="K128" s="160">
        <f t="shared" si="27"/>
        <v>-243215.59601298429</v>
      </c>
      <c r="L128" s="160">
        <f t="shared" si="27"/>
        <v>-246571.70488259589</v>
      </c>
      <c r="M128" s="160">
        <f t="shared" si="27"/>
        <v>-250172.94043408852</v>
      </c>
      <c r="N128" s="160">
        <f t="shared" si="27"/>
        <v>-254034.88547136923</v>
      </c>
      <c r="O128" s="160">
        <f t="shared" si="27"/>
        <v>-258174.07527063953</v>
      </c>
      <c r="P128" s="160">
        <f t="shared" si="27"/>
        <v>-262608.05507881357</v>
      </c>
      <c r="Q128" s="160">
        <f t="shared" si="27"/>
        <v>0</v>
      </c>
      <c r="R128" s="160">
        <f t="shared" si="27"/>
        <v>0</v>
      </c>
      <c r="S128" s="160">
        <f t="shared" si="27"/>
        <v>0</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20822.400000000001</v>
      </c>
      <c r="F129" s="143">
        <f t="shared" ref="F129:AR129" si="28">IF(F89&gt;$C$81,0,F104)</f>
        <v>20822.400000000001</v>
      </c>
      <c r="G129" s="143">
        <f t="shared" si="28"/>
        <v>20822.400000000001</v>
      </c>
      <c r="H129" s="143">
        <f t="shared" si="28"/>
        <v>20822.400000000001</v>
      </c>
      <c r="I129" s="143">
        <f t="shared" si="28"/>
        <v>20822.400000000001</v>
      </c>
      <c r="J129" s="143">
        <f t="shared" si="28"/>
        <v>20822.400000000001</v>
      </c>
      <c r="K129" s="143">
        <f t="shared" si="28"/>
        <v>20822.400000000001</v>
      </c>
      <c r="L129" s="143">
        <f t="shared" si="28"/>
        <v>20822.400000000001</v>
      </c>
      <c r="M129" s="143">
        <f t="shared" si="28"/>
        <v>20822.400000000001</v>
      </c>
      <c r="N129" s="143">
        <f t="shared" si="28"/>
        <v>20822.400000000001</v>
      </c>
      <c r="O129" s="143">
        <f t="shared" si="28"/>
        <v>20822.400000000001</v>
      </c>
      <c r="P129" s="143">
        <f t="shared" si="28"/>
        <v>20822.400000000001</v>
      </c>
      <c r="Q129" s="143">
        <f t="shared" si="28"/>
        <v>0</v>
      </c>
      <c r="R129" s="143">
        <f t="shared" si="28"/>
        <v>0</v>
      </c>
      <c r="S129" s="143">
        <f t="shared" si="28"/>
        <v>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-1290244.3134780198</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84652.722779765871</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4410300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6.6000000000000003E-2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3528240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882060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103</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f>IF(AND(C12&gt;0,C11=0),C84+C76,"-")</f>
        <v>27.581149042816282</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1500</v>
      </c>
      <c r="D10" s="93" t="s">
        <v>69</v>
      </c>
      <c r="E10" s="63"/>
      <c r="F10" s="63"/>
    </row>
    <row r="11" spans="1:26" x14ac:dyDescent="0.2">
      <c r="A11" s="66"/>
      <c r="B11" s="112" t="s">
        <v>7</v>
      </c>
      <c r="C11" s="94"/>
      <c r="D11" s="95" t="s">
        <v>70</v>
      </c>
      <c r="E11" s="63"/>
      <c r="F11" s="63"/>
    </row>
    <row r="12" spans="1:26" x14ac:dyDescent="0.2">
      <c r="A12" s="66"/>
      <c r="B12" s="112" t="s">
        <v>8</v>
      </c>
      <c r="C12" s="94">
        <v>1500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2800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5100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7.65</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155</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232.5</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0.34</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27.241149042816282</v>
      </c>
      <c r="D84" s="93" t="s">
        <v>66</v>
      </c>
      <c r="F84" s="69"/>
    </row>
    <row r="85" spans="1:44" x14ac:dyDescent="0.2">
      <c r="A85" s="66"/>
      <c r="B85" s="112" t="s">
        <v>3</v>
      </c>
      <c r="C85" s="109">
        <f>(D139-D131)/D132</f>
        <v>75.669858452267448</v>
      </c>
      <c r="D85" s="95" t="s">
        <v>67</v>
      </c>
      <c r="F85" s="66"/>
    </row>
    <row r="86" spans="1:44" x14ac:dyDescent="0.2">
      <c r="A86" s="66"/>
      <c r="B86" s="113" t="s">
        <v>4</v>
      </c>
      <c r="C86" s="109">
        <f>C85*100/1000*31.65</f>
        <v>239.49510200142646</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-7650000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4200000</v>
      </c>
      <c r="F93" s="147">
        <f t="shared" si="1"/>
        <v>4200000</v>
      </c>
      <c r="G93" s="147">
        <f t="shared" si="1"/>
        <v>4200000</v>
      </c>
      <c r="H93" s="147">
        <f t="shared" si="1"/>
        <v>4200000</v>
      </c>
      <c r="I93" s="147">
        <f t="shared" si="1"/>
        <v>4200000</v>
      </c>
      <c r="J93" s="147">
        <f t="shared" si="1"/>
        <v>4200000</v>
      </c>
      <c r="K93" s="147">
        <f t="shared" si="1"/>
        <v>4200000</v>
      </c>
      <c r="L93" s="147">
        <f t="shared" si="1"/>
        <v>4200000</v>
      </c>
      <c r="M93" s="147">
        <f t="shared" si="1"/>
        <v>4200000</v>
      </c>
      <c r="N93" s="147">
        <f t="shared" si="1"/>
        <v>4200000</v>
      </c>
      <c r="O93" s="147">
        <f t="shared" si="1"/>
        <v>4200000</v>
      </c>
      <c r="P93" s="147">
        <f t="shared" si="1"/>
        <v>4200000</v>
      </c>
      <c r="Q93" s="147">
        <f t="shared" si="1"/>
        <v>4200000</v>
      </c>
      <c r="R93" s="147">
        <f t="shared" si="1"/>
        <v>4200000</v>
      </c>
      <c r="S93" s="147">
        <f t="shared" si="1"/>
        <v>4200000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15120</v>
      </c>
      <c r="F101" s="154">
        <f t="shared" ref="F101:AR101" si="5">(F93-F94)/1000*3.6</f>
        <v>15120</v>
      </c>
      <c r="G101" s="154">
        <f t="shared" si="5"/>
        <v>15120</v>
      </c>
      <c r="H101" s="154">
        <f t="shared" si="5"/>
        <v>15120</v>
      </c>
      <c r="I101" s="154">
        <f t="shared" si="5"/>
        <v>15120</v>
      </c>
      <c r="J101" s="154">
        <f t="shared" si="5"/>
        <v>15120</v>
      </c>
      <c r="K101" s="154">
        <f t="shared" si="5"/>
        <v>15120</v>
      </c>
      <c r="L101" s="154">
        <f t="shared" si="5"/>
        <v>15120</v>
      </c>
      <c r="M101" s="154">
        <f t="shared" si="5"/>
        <v>15120</v>
      </c>
      <c r="N101" s="154">
        <f t="shared" si="5"/>
        <v>15120</v>
      </c>
      <c r="O101" s="154">
        <f t="shared" si="5"/>
        <v>15120</v>
      </c>
      <c r="P101" s="154">
        <f t="shared" si="5"/>
        <v>15120</v>
      </c>
      <c r="Q101" s="154">
        <f t="shared" si="5"/>
        <v>15120</v>
      </c>
      <c r="R101" s="154">
        <f t="shared" si="5"/>
        <v>15120</v>
      </c>
      <c r="S101" s="154">
        <f t="shared" si="5"/>
        <v>15120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15120</v>
      </c>
      <c r="F104" s="156">
        <f t="shared" ref="F104:AR104" si="8">SUM(F101:F103)</f>
        <v>15120</v>
      </c>
      <c r="G104" s="156">
        <f t="shared" si="8"/>
        <v>15120</v>
      </c>
      <c r="H104" s="156">
        <f t="shared" si="8"/>
        <v>15120</v>
      </c>
      <c r="I104" s="156">
        <f t="shared" si="8"/>
        <v>15120</v>
      </c>
      <c r="J104" s="156">
        <f t="shared" si="8"/>
        <v>15120</v>
      </c>
      <c r="K104" s="156">
        <f t="shared" si="8"/>
        <v>15120</v>
      </c>
      <c r="L104" s="156">
        <f t="shared" si="8"/>
        <v>15120</v>
      </c>
      <c r="M104" s="156">
        <f t="shared" si="8"/>
        <v>15120</v>
      </c>
      <c r="N104" s="156">
        <f t="shared" si="8"/>
        <v>15120</v>
      </c>
      <c r="O104" s="156">
        <f t="shared" si="8"/>
        <v>15120</v>
      </c>
      <c r="P104" s="156">
        <f t="shared" si="8"/>
        <v>15120</v>
      </c>
      <c r="Q104" s="156">
        <f t="shared" si="8"/>
        <v>15120</v>
      </c>
      <c r="R104" s="156">
        <f t="shared" si="8"/>
        <v>15120</v>
      </c>
      <c r="S104" s="156">
        <f t="shared" si="8"/>
        <v>15120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-232500</v>
      </c>
      <c r="F106" s="174">
        <f t="shared" si="9"/>
        <v>-237150</v>
      </c>
      <c r="G106" s="174">
        <f t="shared" si="9"/>
        <v>-241893</v>
      </c>
      <c r="H106" s="174">
        <f t="shared" si="9"/>
        <v>-246730.86</v>
      </c>
      <c r="I106" s="174">
        <f t="shared" si="9"/>
        <v>-251665.47719999999</v>
      </c>
      <c r="J106" s="174">
        <f t="shared" si="9"/>
        <v>-256698.78674400001</v>
      </c>
      <c r="K106" s="174">
        <f t="shared" si="9"/>
        <v>-261832.76247888</v>
      </c>
      <c r="L106" s="174">
        <f t="shared" si="9"/>
        <v>-267069.41772845754</v>
      </c>
      <c r="M106" s="174">
        <f t="shared" si="9"/>
        <v>-272410.80608302675</v>
      </c>
      <c r="N106" s="174">
        <f t="shared" si="9"/>
        <v>-277859.0222046873</v>
      </c>
      <c r="O106" s="174">
        <f t="shared" si="9"/>
        <v>-283416.20264878101</v>
      </c>
      <c r="P106" s="174">
        <f t="shared" si="9"/>
        <v>-289084.52670175658</v>
      </c>
      <c r="Q106" s="174">
        <f t="shared" si="9"/>
        <v>-294866.21723579179</v>
      </c>
      <c r="R106" s="174">
        <f t="shared" si="9"/>
        <v>-300763.54158050759</v>
      </c>
      <c r="S106" s="174">
        <f t="shared" si="9"/>
        <v>-306778.81241211778</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15120</v>
      </c>
      <c r="F112" s="154">
        <f t="shared" si="15"/>
        <v>15120</v>
      </c>
      <c r="G112" s="154">
        <f t="shared" si="15"/>
        <v>15120</v>
      </c>
      <c r="H112" s="154">
        <f t="shared" si="15"/>
        <v>15120</v>
      </c>
      <c r="I112" s="154">
        <f t="shared" si="15"/>
        <v>15120</v>
      </c>
      <c r="J112" s="154">
        <f t="shared" si="15"/>
        <v>15120</v>
      </c>
      <c r="K112" s="154">
        <f t="shared" si="15"/>
        <v>15120</v>
      </c>
      <c r="L112" s="154">
        <f t="shared" si="15"/>
        <v>15120</v>
      </c>
      <c r="M112" s="154">
        <f t="shared" si="15"/>
        <v>15120</v>
      </c>
      <c r="N112" s="154">
        <f t="shared" si="15"/>
        <v>15120</v>
      </c>
      <c r="O112" s="154">
        <f t="shared" si="15"/>
        <v>15120</v>
      </c>
      <c r="P112" s="154">
        <f t="shared" si="15"/>
        <v>15120</v>
      </c>
      <c r="Q112" s="154">
        <f t="shared" si="15"/>
        <v>15120</v>
      </c>
      <c r="R112" s="154">
        <f t="shared" si="15"/>
        <v>15120</v>
      </c>
      <c r="S112" s="154">
        <f t="shared" si="15"/>
        <v>15120</v>
      </c>
      <c r="T112" s="154">
        <f t="shared" si="15"/>
        <v>15120</v>
      </c>
      <c r="U112" s="154">
        <f t="shared" si="15"/>
        <v>15120</v>
      </c>
      <c r="V112" s="154">
        <f t="shared" si="15"/>
        <v>15120</v>
      </c>
      <c r="W112" s="154">
        <f t="shared" si="15"/>
        <v>15120</v>
      </c>
      <c r="X112" s="154">
        <f t="shared" si="15"/>
        <v>15120</v>
      </c>
      <c r="Y112" s="154">
        <f t="shared" si="15"/>
        <v>15120</v>
      </c>
      <c r="Z112" s="154">
        <f t="shared" si="15"/>
        <v>15120</v>
      </c>
      <c r="AA112" s="154">
        <f t="shared" si="15"/>
        <v>15120</v>
      </c>
      <c r="AB112" s="154">
        <f t="shared" si="15"/>
        <v>15120</v>
      </c>
      <c r="AC112" s="154">
        <f t="shared" si="15"/>
        <v>15120</v>
      </c>
      <c r="AD112" s="154">
        <f t="shared" si="15"/>
        <v>15120</v>
      </c>
      <c r="AE112" s="154">
        <f t="shared" si="15"/>
        <v>15120</v>
      </c>
      <c r="AF112" s="154">
        <f t="shared" si="15"/>
        <v>15120</v>
      </c>
      <c r="AG112" s="154">
        <f t="shared" si="15"/>
        <v>15120</v>
      </c>
      <c r="AH112" s="154">
        <f t="shared" si="15"/>
        <v>15120</v>
      </c>
      <c r="AI112" s="154">
        <f t="shared" si="15"/>
        <v>15120</v>
      </c>
      <c r="AJ112" s="154">
        <f t="shared" si="15"/>
        <v>15120</v>
      </c>
      <c r="AK112" s="154">
        <f t="shared" si="15"/>
        <v>15120</v>
      </c>
      <c r="AL112" s="154">
        <f t="shared" si="15"/>
        <v>15120</v>
      </c>
      <c r="AM112" s="154">
        <f t="shared" si="15"/>
        <v>15120</v>
      </c>
      <c r="AN112" s="154">
        <f t="shared" si="15"/>
        <v>15120</v>
      </c>
      <c r="AO112" s="154">
        <f t="shared" si="15"/>
        <v>15120</v>
      </c>
      <c r="AP112" s="154">
        <f t="shared" si="15"/>
        <v>15120</v>
      </c>
      <c r="AQ112" s="154">
        <f t="shared" si="15"/>
        <v>15120</v>
      </c>
      <c r="AR112" s="155">
        <f t="shared" si="15"/>
        <v>15120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-232500</v>
      </c>
      <c r="F117" s="143">
        <f t="shared" ref="F117:AR117" si="19">SUM(F106:F107)</f>
        <v>-237150</v>
      </c>
      <c r="G117" s="143">
        <f t="shared" si="19"/>
        <v>-241893</v>
      </c>
      <c r="H117" s="143">
        <f t="shared" si="19"/>
        <v>-246730.86</v>
      </c>
      <c r="I117" s="143">
        <f t="shared" si="19"/>
        <v>-251665.47719999999</v>
      </c>
      <c r="J117" s="143">
        <f t="shared" si="19"/>
        <v>-256698.78674400001</v>
      </c>
      <c r="K117" s="143">
        <f t="shared" si="19"/>
        <v>-261832.76247888</v>
      </c>
      <c r="L117" s="143">
        <f t="shared" si="19"/>
        <v>-267069.41772845754</v>
      </c>
      <c r="M117" s="143">
        <f t="shared" si="19"/>
        <v>-272410.80608302675</v>
      </c>
      <c r="N117" s="143">
        <f t="shared" si="19"/>
        <v>-277859.0222046873</v>
      </c>
      <c r="O117" s="143">
        <f t="shared" si="19"/>
        <v>-283416.20264878101</v>
      </c>
      <c r="P117" s="143">
        <f t="shared" si="19"/>
        <v>-289084.52670175658</v>
      </c>
      <c r="Q117" s="143">
        <f t="shared" si="19"/>
        <v>-294866.21723579179</v>
      </c>
      <c r="R117" s="143">
        <f t="shared" si="19"/>
        <v>-300763.54158050759</v>
      </c>
      <c r="S117" s="143">
        <f t="shared" si="19"/>
        <v>-306778.81241211778</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-232500</v>
      </c>
      <c r="F118" s="151">
        <f t="shared" ref="F118:AR118" si="20">SUM(F116:F117)</f>
        <v>-237150</v>
      </c>
      <c r="G118" s="151">
        <f t="shared" si="20"/>
        <v>-241893</v>
      </c>
      <c r="H118" s="151">
        <f t="shared" si="20"/>
        <v>-246730.86</v>
      </c>
      <c r="I118" s="151">
        <f t="shared" si="20"/>
        <v>-251665.47719999999</v>
      </c>
      <c r="J118" s="151">
        <f t="shared" si="20"/>
        <v>-256698.78674400001</v>
      </c>
      <c r="K118" s="151">
        <f t="shared" si="20"/>
        <v>-261832.76247888</v>
      </c>
      <c r="L118" s="151">
        <f t="shared" si="20"/>
        <v>-267069.41772845754</v>
      </c>
      <c r="M118" s="151">
        <f t="shared" si="20"/>
        <v>-272410.80608302675</v>
      </c>
      <c r="N118" s="151">
        <f t="shared" si="20"/>
        <v>-277859.0222046873</v>
      </c>
      <c r="O118" s="151">
        <f t="shared" si="20"/>
        <v>-283416.20264878101</v>
      </c>
      <c r="P118" s="151">
        <f t="shared" si="20"/>
        <v>-289084.52670175658</v>
      </c>
      <c r="Q118" s="151">
        <f t="shared" si="20"/>
        <v>-294866.21723579179</v>
      </c>
      <c r="R118" s="151">
        <f t="shared" si="20"/>
        <v>-300763.54158050759</v>
      </c>
      <c r="S118" s="151">
        <f t="shared" si="20"/>
        <v>-306778.81241211778</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-510000</v>
      </c>
      <c r="F120" s="160">
        <f t="shared" si="21"/>
        <v>-510000</v>
      </c>
      <c r="G120" s="160">
        <f t="shared" si="21"/>
        <v>-510000</v>
      </c>
      <c r="H120" s="160">
        <f t="shared" si="21"/>
        <v>-510000</v>
      </c>
      <c r="I120" s="160">
        <f t="shared" si="21"/>
        <v>-510000</v>
      </c>
      <c r="J120" s="160">
        <f t="shared" si="21"/>
        <v>-510000</v>
      </c>
      <c r="K120" s="160">
        <f t="shared" si="21"/>
        <v>-510000</v>
      </c>
      <c r="L120" s="160">
        <f t="shared" si="21"/>
        <v>-510000</v>
      </c>
      <c r="M120" s="160">
        <f t="shared" si="21"/>
        <v>-510000</v>
      </c>
      <c r="N120" s="160">
        <f t="shared" si="21"/>
        <v>-510000</v>
      </c>
      <c r="O120" s="160">
        <f t="shared" si="21"/>
        <v>-510000</v>
      </c>
      <c r="P120" s="160">
        <f t="shared" si="21"/>
        <v>-510000</v>
      </c>
      <c r="Q120" s="160">
        <f t="shared" si="21"/>
        <v>-510000</v>
      </c>
      <c r="R120" s="160">
        <f t="shared" si="21"/>
        <v>-510000</v>
      </c>
      <c r="S120" s="160">
        <f t="shared" si="21"/>
        <v>-510000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-306000</v>
      </c>
      <c r="F121" s="143">
        <f t="shared" si="22"/>
        <v>-291819.25999157125</v>
      </c>
      <c r="G121" s="143">
        <f t="shared" si="22"/>
        <v>-276929.48298272101</v>
      </c>
      <c r="H121" s="143">
        <f t="shared" si="22"/>
        <v>-261295.21712342824</v>
      </c>
      <c r="I121" s="143">
        <f t="shared" si="22"/>
        <v>-244879.23797117095</v>
      </c>
      <c r="J121" s="143">
        <f t="shared" si="22"/>
        <v>-227642.45986130071</v>
      </c>
      <c r="K121" s="143">
        <f t="shared" si="22"/>
        <v>-209543.84284593692</v>
      </c>
      <c r="L121" s="143">
        <f t="shared" si="22"/>
        <v>-190540.29497980501</v>
      </c>
      <c r="M121" s="143">
        <f t="shared" si="22"/>
        <v>-170586.5697203665</v>
      </c>
      <c r="N121" s="143">
        <f t="shared" si="22"/>
        <v>-149635.15819795601</v>
      </c>
      <c r="O121" s="143">
        <f t="shared" si="22"/>
        <v>-127636.17609942505</v>
      </c>
      <c r="P121" s="143">
        <f t="shared" si="22"/>
        <v>-104537.24489596751</v>
      </c>
      <c r="Q121" s="143">
        <f t="shared" si="22"/>
        <v>-80283.367132337095</v>
      </c>
      <c r="R121" s="143">
        <f t="shared" si="22"/>
        <v>-54816.795480525172</v>
      </c>
      <c r="S121" s="143">
        <f t="shared" si="22"/>
        <v>-28076.895246122651</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-283614.80016857554</v>
      </c>
      <c r="F122" s="151">
        <f t="shared" si="23"/>
        <v>-297795.54017700435</v>
      </c>
      <c r="G122" s="151">
        <f t="shared" si="23"/>
        <v>-312685.31718585454</v>
      </c>
      <c r="H122" s="151">
        <f t="shared" si="23"/>
        <v>-328319.5830451473</v>
      </c>
      <c r="I122" s="151">
        <f t="shared" si="23"/>
        <v>-344735.56219740462</v>
      </c>
      <c r="J122" s="151">
        <f t="shared" si="23"/>
        <v>-361972.34030727483</v>
      </c>
      <c r="K122" s="151">
        <f t="shared" si="23"/>
        <v>-380070.9573226386</v>
      </c>
      <c r="L122" s="151">
        <f t="shared" si="23"/>
        <v>-399074.50518877053</v>
      </c>
      <c r="M122" s="151">
        <f t="shared" si="23"/>
        <v>-419028.23044820904</v>
      </c>
      <c r="N122" s="151">
        <f t="shared" si="23"/>
        <v>-439979.64197061956</v>
      </c>
      <c r="O122" s="151">
        <f t="shared" si="23"/>
        <v>-461978.62406915048</v>
      </c>
      <c r="P122" s="151">
        <f t="shared" si="23"/>
        <v>-485077.55527260806</v>
      </c>
      <c r="Q122" s="151">
        <f t="shared" si="23"/>
        <v>-509331.43303623842</v>
      </c>
      <c r="R122" s="151">
        <f t="shared" si="23"/>
        <v>-534798.00468805037</v>
      </c>
      <c r="S122" s="151">
        <f t="shared" si="23"/>
        <v>-561537.90492245287</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-589614.80016857549</v>
      </c>
      <c r="F123" s="154">
        <f t="shared" si="24"/>
        <v>-589614.8001685756</v>
      </c>
      <c r="G123" s="154">
        <f t="shared" si="24"/>
        <v>-589614.80016857549</v>
      </c>
      <c r="H123" s="154">
        <f t="shared" si="24"/>
        <v>-589614.80016857549</v>
      </c>
      <c r="I123" s="154">
        <f t="shared" si="24"/>
        <v>-589614.8001685756</v>
      </c>
      <c r="J123" s="154">
        <f t="shared" si="24"/>
        <v>-589614.80016857549</v>
      </c>
      <c r="K123" s="154">
        <f t="shared" si="24"/>
        <v>-589614.80016857549</v>
      </c>
      <c r="L123" s="154">
        <f t="shared" si="24"/>
        <v>-589614.80016857549</v>
      </c>
      <c r="M123" s="154">
        <f t="shared" si="24"/>
        <v>-589614.80016857549</v>
      </c>
      <c r="N123" s="154">
        <f t="shared" si="24"/>
        <v>-589614.8001685756</v>
      </c>
      <c r="O123" s="154">
        <f t="shared" si="24"/>
        <v>-589614.80016857549</v>
      </c>
      <c r="P123" s="154">
        <f t="shared" si="24"/>
        <v>-589614.8001685756</v>
      </c>
      <c r="Q123" s="154">
        <f t="shared" si="24"/>
        <v>-589614.80016857549</v>
      </c>
      <c r="R123" s="154">
        <f t="shared" si="24"/>
        <v>-589614.80016857549</v>
      </c>
      <c r="S123" s="154">
        <f t="shared" si="24"/>
        <v>-589614.80016857549</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-1048500</v>
      </c>
      <c r="F125" s="160">
        <f t="shared" ref="F125:AR125" si="25">F118+F120+F121</f>
        <v>-1038969.2599915713</v>
      </c>
      <c r="G125" s="160">
        <f t="shared" si="25"/>
        <v>-1028822.4829827209</v>
      </c>
      <c r="H125" s="160">
        <f t="shared" si="25"/>
        <v>-1018026.0771234282</v>
      </c>
      <c r="I125" s="160">
        <f t="shared" si="25"/>
        <v>-1006544.7151711709</v>
      </c>
      <c r="J125" s="160">
        <f t="shared" si="25"/>
        <v>-994341.24660530081</v>
      </c>
      <c r="K125" s="160">
        <f t="shared" si="25"/>
        <v>-981376.60532481689</v>
      </c>
      <c r="L125" s="160">
        <f t="shared" si="25"/>
        <v>-967609.71270826261</v>
      </c>
      <c r="M125" s="160">
        <f t="shared" si="25"/>
        <v>-952997.37580339331</v>
      </c>
      <c r="N125" s="160">
        <f t="shared" si="25"/>
        <v>-937494.1804026434</v>
      </c>
      <c r="O125" s="160">
        <f t="shared" si="25"/>
        <v>-921052.37874820607</v>
      </c>
      <c r="P125" s="160">
        <f t="shared" si="25"/>
        <v>-903621.77159772406</v>
      </c>
      <c r="Q125" s="160">
        <f t="shared" si="25"/>
        <v>-885149.5843681288</v>
      </c>
      <c r="R125" s="160">
        <f t="shared" si="25"/>
        <v>-865580.33706103265</v>
      </c>
      <c r="S125" s="160">
        <f t="shared" si="25"/>
        <v>-844855.70765824046</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262125</v>
      </c>
      <c r="F126" s="143">
        <f t="shared" si="26"/>
        <v>259742.31499789283</v>
      </c>
      <c r="G126" s="143">
        <f t="shared" si="26"/>
        <v>257205.62074568024</v>
      </c>
      <c r="H126" s="143">
        <f t="shared" si="26"/>
        <v>254506.51928085706</v>
      </c>
      <c r="I126" s="143">
        <f t="shared" si="26"/>
        <v>251636.17879279272</v>
      </c>
      <c r="J126" s="143">
        <f t="shared" si="26"/>
        <v>248585.3116513252</v>
      </c>
      <c r="K126" s="143">
        <f t="shared" si="26"/>
        <v>245344.15133120422</v>
      </c>
      <c r="L126" s="143">
        <f t="shared" si="26"/>
        <v>241902.42817706565</v>
      </c>
      <c r="M126" s="143">
        <f t="shared" si="26"/>
        <v>238249.34395084833</v>
      </c>
      <c r="N126" s="143">
        <f t="shared" si="26"/>
        <v>234373.54510066085</v>
      </c>
      <c r="O126" s="143">
        <f t="shared" si="26"/>
        <v>230263.09468705152</v>
      </c>
      <c r="P126" s="143">
        <f t="shared" si="26"/>
        <v>225905.44289943101</v>
      </c>
      <c r="Q126" s="143">
        <f t="shared" si="26"/>
        <v>221287.3960920322</v>
      </c>
      <c r="R126" s="143">
        <f t="shared" si="26"/>
        <v>216395.08426525816</v>
      </c>
      <c r="S126" s="143">
        <f t="shared" si="26"/>
        <v>211213.92691456011</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-559989.80016857549</v>
      </c>
      <c r="F128" s="160">
        <f t="shared" ref="F128:AR128" si="27">F118+F123+F126</f>
        <v>-567022.48517068278</v>
      </c>
      <c r="G128" s="160">
        <f t="shared" si="27"/>
        <v>-574302.17942289519</v>
      </c>
      <c r="H128" s="160">
        <f t="shared" si="27"/>
        <v>-581839.14088771841</v>
      </c>
      <c r="I128" s="160">
        <f t="shared" si="27"/>
        <v>-589644.09857578285</v>
      </c>
      <c r="J128" s="160">
        <f t="shared" si="27"/>
        <v>-597728.27526125032</v>
      </c>
      <c r="K128" s="160">
        <f t="shared" si="27"/>
        <v>-606103.41131625127</v>
      </c>
      <c r="L128" s="160">
        <f t="shared" si="27"/>
        <v>-614781.7897199674</v>
      </c>
      <c r="M128" s="160">
        <f t="shared" si="27"/>
        <v>-623776.26230075397</v>
      </c>
      <c r="N128" s="160">
        <f t="shared" si="27"/>
        <v>-633100.27727260196</v>
      </c>
      <c r="O128" s="160">
        <f t="shared" si="27"/>
        <v>-642767.908130305</v>
      </c>
      <c r="P128" s="160">
        <f t="shared" si="27"/>
        <v>-652793.88397090125</v>
      </c>
      <c r="Q128" s="160">
        <f t="shared" si="27"/>
        <v>-663193.62131233502</v>
      </c>
      <c r="R128" s="160">
        <f t="shared" si="27"/>
        <v>-673983.25748382485</v>
      </c>
      <c r="S128" s="160">
        <f t="shared" si="27"/>
        <v>-685179.68566613318</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15120</v>
      </c>
      <c r="F129" s="143">
        <f t="shared" ref="F129:AR129" si="28">IF(F89&gt;$C$81,0,F104)</f>
        <v>15120</v>
      </c>
      <c r="G129" s="143">
        <f t="shared" si="28"/>
        <v>15120</v>
      </c>
      <c r="H129" s="143">
        <f t="shared" si="28"/>
        <v>15120</v>
      </c>
      <c r="I129" s="143">
        <f t="shared" si="28"/>
        <v>15120</v>
      </c>
      <c r="J129" s="143">
        <f t="shared" si="28"/>
        <v>15120</v>
      </c>
      <c r="K129" s="143">
        <f t="shared" si="28"/>
        <v>15120</v>
      </c>
      <c r="L129" s="143">
        <f t="shared" si="28"/>
        <v>15120</v>
      </c>
      <c r="M129" s="143">
        <f t="shared" si="28"/>
        <v>15120</v>
      </c>
      <c r="N129" s="143">
        <f t="shared" si="28"/>
        <v>15120</v>
      </c>
      <c r="O129" s="143">
        <f t="shared" si="28"/>
        <v>15120</v>
      </c>
      <c r="P129" s="143">
        <f t="shared" si="28"/>
        <v>15120</v>
      </c>
      <c r="Q129" s="143">
        <f t="shared" si="28"/>
        <v>15120</v>
      </c>
      <c r="R129" s="143">
        <f t="shared" si="28"/>
        <v>15120</v>
      </c>
      <c r="S129" s="143">
        <f t="shared" si="28"/>
        <v>15120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-3487606.0315074823</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66309.176918476587</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7650000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7650000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6120000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1530000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104</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f>IF(AND(C12&gt;0,C11=0),C84+C76,"-")</f>
        <v>16.594312041909397</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1000</v>
      </c>
      <c r="D10" s="93" t="s">
        <v>69</v>
      </c>
      <c r="E10" s="63"/>
      <c r="F10" s="63"/>
    </row>
    <row r="11" spans="1:26" x14ac:dyDescent="0.2">
      <c r="A11" s="66"/>
      <c r="B11" s="112" t="s">
        <v>7</v>
      </c>
      <c r="C11" s="94"/>
      <c r="D11" s="95" t="s">
        <v>70</v>
      </c>
      <c r="E11" s="63"/>
      <c r="F11" s="63"/>
    </row>
    <row r="12" spans="1:26" x14ac:dyDescent="0.2">
      <c r="A12" s="66"/>
      <c r="B12" s="112" t="s">
        <v>8</v>
      </c>
      <c r="C12" s="94">
        <v>1000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5700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30</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8150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8.15</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100</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100</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0.34</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30</v>
      </c>
      <c r="D79" s="95" t="s">
        <v>94</v>
      </c>
    </row>
    <row r="80" spans="1:6" x14ac:dyDescent="0.2">
      <c r="A80" s="66"/>
      <c r="B80" s="114" t="s">
        <v>62</v>
      </c>
      <c r="C80" s="94">
        <v>30</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16.254312041909397</v>
      </c>
      <c r="D84" s="93" t="s">
        <v>66</v>
      </c>
      <c r="F84" s="69"/>
    </row>
    <row r="85" spans="1:44" x14ac:dyDescent="0.2">
      <c r="A85" s="66"/>
      <c r="B85" s="112" t="s">
        <v>3</v>
      </c>
      <c r="C85" s="109">
        <f>(D139-D131)/D132</f>
        <v>45.150866783081653</v>
      </c>
      <c r="D85" s="95" t="s">
        <v>67</v>
      </c>
      <c r="F85" s="66"/>
    </row>
    <row r="86" spans="1:44" x14ac:dyDescent="0.2">
      <c r="A86" s="66"/>
      <c r="B86" s="113" t="s">
        <v>4</v>
      </c>
      <c r="C86" s="109">
        <f>C85*100/1000*31.65</f>
        <v>142.90249336845343</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-8150000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5700000</v>
      </c>
      <c r="F93" s="147">
        <f t="shared" si="1"/>
        <v>5700000</v>
      </c>
      <c r="G93" s="147">
        <f t="shared" si="1"/>
        <v>5700000</v>
      </c>
      <c r="H93" s="147">
        <f t="shared" si="1"/>
        <v>5700000</v>
      </c>
      <c r="I93" s="147">
        <f t="shared" si="1"/>
        <v>5700000</v>
      </c>
      <c r="J93" s="147">
        <f t="shared" si="1"/>
        <v>5700000</v>
      </c>
      <c r="K93" s="147">
        <f t="shared" si="1"/>
        <v>5700000</v>
      </c>
      <c r="L93" s="147">
        <f t="shared" si="1"/>
        <v>5700000</v>
      </c>
      <c r="M93" s="147">
        <f t="shared" si="1"/>
        <v>5700000</v>
      </c>
      <c r="N93" s="147">
        <f t="shared" si="1"/>
        <v>5700000</v>
      </c>
      <c r="O93" s="147">
        <f t="shared" si="1"/>
        <v>5700000</v>
      </c>
      <c r="P93" s="147">
        <f t="shared" si="1"/>
        <v>5700000</v>
      </c>
      <c r="Q93" s="147">
        <f t="shared" si="1"/>
        <v>5700000</v>
      </c>
      <c r="R93" s="147">
        <f t="shared" si="1"/>
        <v>5700000</v>
      </c>
      <c r="S93" s="147">
        <f t="shared" si="1"/>
        <v>5700000</v>
      </c>
      <c r="T93" s="147">
        <f t="shared" si="1"/>
        <v>5700000</v>
      </c>
      <c r="U93" s="147">
        <f t="shared" si="1"/>
        <v>5700000</v>
      </c>
      <c r="V93" s="147">
        <f t="shared" si="1"/>
        <v>5700000</v>
      </c>
      <c r="W93" s="147">
        <f t="shared" si="1"/>
        <v>5700000</v>
      </c>
      <c r="X93" s="147">
        <f t="shared" si="1"/>
        <v>5700000</v>
      </c>
      <c r="Y93" s="147">
        <f t="shared" si="1"/>
        <v>5700000</v>
      </c>
      <c r="Z93" s="147">
        <f t="shared" si="1"/>
        <v>5700000</v>
      </c>
      <c r="AA93" s="147">
        <f t="shared" si="1"/>
        <v>5700000</v>
      </c>
      <c r="AB93" s="147">
        <f t="shared" si="1"/>
        <v>5700000</v>
      </c>
      <c r="AC93" s="147">
        <f t="shared" si="1"/>
        <v>5700000</v>
      </c>
      <c r="AD93" s="147">
        <f t="shared" si="1"/>
        <v>5700000</v>
      </c>
      <c r="AE93" s="147">
        <f t="shared" si="1"/>
        <v>5700000</v>
      </c>
      <c r="AF93" s="147">
        <f t="shared" si="1"/>
        <v>5700000</v>
      </c>
      <c r="AG93" s="147">
        <f t="shared" si="1"/>
        <v>5700000</v>
      </c>
      <c r="AH93" s="147">
        <f t="shared" si="1"/>
        <v>5700000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20520</v>
      </c>
      <c r="F101" s="154">
        <f t="shared" ref="F101:AR101" si="5">(F93-F94)/1000*3.6</f>
        <v>20520</v>
      </c>
      <c r="G101" s="154">
        <f t="shared" si="5"/>
        <v>20520</v>
      </c>
      <c r="H101" s="154">
        <f t="shared" si="5"/>
        <v>20520</v>
      </c>
      <c r="I101" s="154">
        <f t="shared" si="5"/>
        <v>20520</v>
      </c>
      <c r="J101" s="154">
        <f t="shared" si="5"/>
        <v>20520</v>
      </c>
      <c r="K101" s="154">
        <f t="shared" si="5"/>
        <v>20520</v>
      </c>
      <c r="L101" s="154">
        <f t="shared" si="5"/>
        <v>20520</v>
      </c>
      <c r="M101" s="154">
        <f t="shared" si="5"/>
        <v>20520</v>
      </c>
      <c r="N101" s="154">
        <f t="shared" si="5"/>
        <v>20520</v>
      </c>
      <c r="O101" s="154">
        <f t="shared" si="5"/>
        <v>20520</v>
      </c>
      <c r="P101" s="154">
        <f t="shared" si="5"/>
        <v>20520</v>
      </c>
      <c r="Q101" s="154">
        <f t="shared" si="5"/>
        <v>20520</v>
      </c>
      <c r="R101" s="154">
        <f t="shared" si="5"/>
        <v>20520</v>
      </c>
      <c r="S101" s="154">
        <f t="shared" si="5"/>
        <v>20520</v>
      </c>
      <c r="T101" s="154">
        <f t="shared" si="5"/>
        <v>20520</v>
      </c>
      <c r="U101" s="154">
        <f t="shared" si="5"/>
        <v>20520</v>
      </c>
      <c r="V101" s="154">
        <f t="shared" si="5"/>
        <v>20520</v>
      </c>
      <c r="W101" s="154">
        <f t="shared" si="5"/>
        <v>20520</v>
      </c>
      <c r="X101" s="154">
        <f t="shared" si="5"/>
        <v>20520</v>
      </c>
      <c r="Y101" s="154">
        <f t="shared" si="5"/>
        <v>20520</v>
      </c>
      <c r="Z101" s="154">
        <f t="shared" si="5"/>
        <v>20520</v>
      </c>
      <c r="AA101" s="154">
        <f t="shared" si="5"/>
        <v>20520</v>
      </c>
      <c r="AB101" s="154">
        <f t="shared" si="5"/>
        <v>20520</v>
      </c>
      <c r="AC101" s="154">
        <f t="shared" si="5"/>
        <v>20520</v>
      </c>
      <c r="AD101" s="154">
        <f t="shared" si="5"/>
        <v>20520</v>
      </c>
      <c r="AE101" s="154">
        <f t="shared" si="5"/>
        <v>20520</v>
      </c>
      <c r="AF101" s="154">
        <f t="shared" si="5"/>
        <v>20520</v>
      </c>
      <c r="AG101" s="154">
        <f t="shared" si="5"/>
        <v>20520</v>
      </c>
      <c r="AH101" s="154">
        <f t="shared" si="5"/>
        <v>20520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20520</v>
      </c>
      <c r="F104" s="156">
        <f t="shared" ref="F104:AR104" si="8">SUM(F101:F103)</f>
        <v>20520</v>
      </c>
      <c r="G104" s="156">
        <f t="shared" si="8"/>
        <v>20520</v>
      </c>
      <c r="H104" s="156">
        <f t="shared" si="8"/>
        <v>20520</v>
      </c>
      <c r="I104" s="156">
        <f t="shared" si="8"/>
        <v>20520</v>
      </c>
      <c r="J104" s="156">
        <f t="shared" si="8"/>
        <v>20520</v>
      </c>
      <c r="K104" s="156">
        <f t="shared" si="8"/>
        <v>20520</v>
      </c>
      <c r="L104" s="156">
        <f t="shared" si="8"/>
        <v>20520</v>
      </c>
      <c r="M104" s="156">
        <f t="shared" si="8"/>
        <v>20520</v>
      </c>
      <c r="N104" s="156">
        <f t="shared" si="8"/>
        <v>20520</v>
      </c>
      <c r="O104" s="156">
        <f t="shared" si="8"/>
        <v>20520</v>
      </c>
      <c r="P104" s="156">
        <f t="shared" si="8"/>
        <v>20520</v>
      </c>
      <c r="Q104" s="156">
        <f t="shared" si="8"/>
        <v>20520</v>
      </c>
      <c r="R104" s="156">
        <f t="shared" si="8"/>
        <v>20520</v>
      </c>
      <c r="S104" s="156">
        <f t="shared" si="8"/>
        <v>20520</v>
      </c>
      <c r="T104" s="156">
        <f t="shared" si="8"/>
        <v>20520</v>
      </c>
      <c r="U104" s="156">
        <f t="shared" si="8"/>
        <v>20520</v>
      </c>
      <c r="V104" s="156">
        <f t="shared" si="8"/>
        <v>20520</v>
      </c>
      <c r="W104" s="156">
        <f t="shared" si="8"/>
        <v>20520</v>
      </c>
      <c r="X104" s="156">
        <f t="shared" si="8"/>
        <v>20520</v>
      </c>
      <c r="Y104" s="156">
        <f t="shared" si="8"/>
        <v>20520</v>
      </c>
      <c r="Z104" s="156">
        <f t="shared" si="8"/>
        <v>20520</v>
      </c>
      <c r="AA104" s="156">
        <f t="shared" si="8"/>
        <v>20520</v>
      </c>
      <c r="AB104" s="156">
        <f t="shared" si="8"/>
        <v>20520</v>
      </c>
      <c r="AC104" s="156">
        <f t="shared" si="8"/>
        <v>20520</v>
      </c>
      <c r="AD104" s="156">
        <f t="shared" si="8"/>
        <v>20520</v>
      </c>
      <c r="AE104" s="156">
        <f t="shared" si="8"/>
        <v>20520</v>
      </c>
      <c r="AF104" s="156">
        <f t="shared" si="8"/>
        <v>20520</v>
      </c>
      <c r="AG104" s="156">
        <f t="shared" si="8"/>
        <v>20520</v>
      </c>
      <c r="AH104" s="156">
        <f t="shared" si="8"/>
        <v>20520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-100000</v>
      </c>
      <c r="F106" s="174">
        <f t="shared" si="9"/>
        <v>-102000</v>
      </c>
      <c r="G106" s="174">
        <f t="shared" si="9"/>
        <v>-104040</v>
      </c>
      <c r="H106" s="174">
        <f t="shared" si="9"/>
        <v>-106120.79999999999</v>
      </c>
      <c r="I106" s="174">
        <f t="shared" si="9"/>
        <v>-108243.216</v>
      </c>
      <c r="J106" s="174">
        <f t="shared" si="9"/>
        <v>-110408.08032000001</v>
      </c>
      <c r="K106" s="174">
        <f t="shared" si="9"/>
        <v>-112616.24192640001</v>
      </c>
      <c r="L106" s="174">
        <f t="shared" si="9"/>
        <v>-114868.56676492798</v>
      </c>
      <c r="M106" s="174">
        <f t="shared" si="9"/>
        <v>-117165.93810022656</v>
      </c>
      <c r="N106" s="174">
        <f t="shared" si="9"/>
        <v>-119509.25686223108</v>
      </c>
      <c r="O106" s="174">
        <f t="shared" si="9"/>
        <v>-121899.4419994757</v>
      </c>
      <c r="P106" s="174">
        <f t="shared" si="9"/>
        <v>-124337.4308394652</v>
      </c>
      <c r="Q106" s="174">
        <f t="shared" si="9"/>
        <v>-126824.17945625453</v>
      </c>
      <c r="R106" s="174">
        <f t="shared" si="9"/>
        <v>-129360.66304537961</v>
      </c>
      <c r="S106" s="174">
        <f t="shared" si="9"/>
        <v>-131947.87630628722</v>
      </c>
      <c r="T106" s="174">
        <f t="shared" si="9"/>
        <v>-134586.83383241293</v>
      </c>
      <c r="U106" s="174">
        <f t="shared" si="9"/>
        <v>-137278.57050906122</v>
      </c>
      <c r="V106" s="174">
        <f t="shared" si="9"/>
        <v>-140024.14191924245</v>
      </c>
      <c r="W106" s="174">
        <f t="shared" si="9"/>
        <v>-142824.62475762726</v>
      </c>
      <c r="X106" s="174">
        <f t="shared" si="9"/>
        <v>-145681.1172527798</v>
      </c>
      <c r="Y106" s="174">
        <f t="shared" si="9"/>
        <v>-148594.73959783543</v>
      </c>
      <c r="Z106" s="174">
        <f t="shared" si="9"/>
        <v>-151566.63438979213</v>
      </c>
      <c r="AA106" s="174">
        <f t="shared" si="9"/>
        <v>-154597.96707758796</v>
      </c>
      <c r="AB106" s="174">
        <f t="shared" si="9"/>
        <v>-157689.92641913969</v>
      </c>
      <c r="AC106" s="174">
        <f t="shared" si="9"/>
        <v>-160843.72494752251</v>
      </c>
      <c r="AD106" s="174">
        <f t="shared" si="9"/>
        <v>-164060.59944647294</v>
      </c>
      <c r="AE106" s="174">
        <f t="shared" si="9"/>
        <v>-167341.81143540243</v>
      </c>
      <c r="AF106" s="174">
        <f t="shared" si="9"/>
        <v>-170688.64766411044</v>
      </c>
      <c r="AG106" s="174">
        <f t="shared" si="9"/>
        <v>-174102.42061739269</v>
      </c>
      <c r="AH106" s="174">
        <f t="shared" si="9"/>
        <v>-177584.46902974052</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20520</v>
      </c>
      <c r="F112" s="154">
        <f t="shared" si="15"/>
        <v>20520</v>
      </c>
      <c r="G112" s="154">
        <f t="shared" si="15"/>
        <v>20520</v>
      </c>
      <c r="H112" s="154">
        <f t="shared" si="15"/>
        <v>20520</v>
      </c>
      <c r="I112" s="154">
        <f t="shared" si="15"/>
        <v>20520</v>
      </c>
      <c r="J112" s="154">
        <f t="shared" si="15"/>
        <v>20520</v>
      </c>
      <c r="K112" s="154">
        <f t="shared" si="15"/>
        <v>20520</v>
      </c>
      <c r="L112" s="154">
        <f t="shared" si="15"/>
        <v>20520</v>
      </c>
      <c r="M112" s="154">
        <f t="shared" si="15"/>
        <v>20520</v>
      </c>
      <c r="N112" s="154">
        <f t="shared" si="15"/>
        <v>20520</v>
      </c>
      <c r="O112" s="154">
        <f t="shared" si="15"/>
        <v>20520</v>
      </c>
      <c r="P112" s="154">
        <f t="shared" si="15"/>
        <v>20520</v>
      </c>
      <c r="Q112" s="154">
        <f t="shared" si="15"/>
        <v>20520</v>
      </c>
      <c r="R112" s="154">
        <f t="shared" si="15"/>
        <v>20520</v>
      </c>
      <c r="S112" s="154">
        <f t="shared" si="15"/>
        <v>20520</v>
      </c>
      <c r="T112" s="154">
        <f t="shared" si="15"/>
        <v>20520</v>
      </c>
      <c r="U112" s="154">
        <f t="shared" si="15"/>
        <v>20520</v>
      </c>
      <c r="V112" s="154">
        <f t="shared" si="15"/>
        <v>20520</v>
      </c>
      <c r="W112" s="154">
        <f t="shared" si="15"/>
        <v>20520</v>
      </c>
      <c r="X112" s="154">
        <f t="shared" si="15"/>
        <v>20520</v>
      </c>
      <c r="Y112" s="154">
        <f t="shared" si="15"/>
        <v>20520</v>
      </c>
      <c r="Z112" s="154">
        <f t="shared" si="15"/>
        <v>20520</v>
      </c>
      <c r="AA112" s="154">
        <f t="shared" si="15"/>
        <v>20520</v>
      </c>
      <c r="AB112" s="154">
        <f t="shared" si="15"/>
        <v>20520</v>
      </c>
      <c r="AC112" s="154">
        <f t="shared" si="15"/>
        <v>20520</v>
      </c>
      <c r="AD112" s="154">
        <f t="shared" si="15"/>
        <v>20520</v>
      </c>
      <c r="AE112" s="154">
        <f t="shared" si="15"/>
        <v>20520</v>
      </c>
      <c r="AF112" s="154">
        <f t="shared" si="15"/>
        <v>20520</v>
      </c>
      <c r="AG112" s="154">
        <f t="shared" si="15"/>
        <v>20520</v>
      </c>
      <c r="AH112" s="154">
        <f t="shared" si="15"/>
        <v>20520</v>
      </c>
      <c r="AI112" s="154">
        <f t="shared" si="15"/>
        <v>20520</v>
      </c>
      <c r="AJ112" s="154">
        <f t="shared" si="15"/>
        <v>20520</v>
      </c>
      <c r="AK112" s="154">
        <f t="shared" si="15"/>
        <v>20520</v>
      </c>
      <c r="AL112" s="154">
        <f t="shared" si="15"/>
        <v>20520</v>
      </c>
      <c r="AM112" s="154">
        <f t="shared" si="15"/>
        <v>20520</v>
      </c>
      <c r="AN112" s="154">
        <f t="shared" si="15"/>
        <v>20520</v>
      </c>
      <c r="AO112" s="154">
        <f t="shared" si="15"/>
        <v>20520</v>
      </c>
      <c r="AP112" s="154">
        <f t="shared" si="15"/>
        <v>20520</v>
      </c>
      <c r="AQ112" s="154">
        <f t="shared" si="15"/>
        <v>20520</v>
      </c>
      <c r="AR112" s="155">
        <f t="shared" si="15"/>
        <v>20520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-100000</v>
      </c>
      <c r="F117" s="143">
        <f t="shared" ref="F117:AR117" si="19">SUM(F106:F107)</f>
        <v>-102000</v>
      </c>
      <c r="G117" s="143">
        <f t="shared" si="19"/>
        <v>-104040</v>
      </c>
      <c r="H117" s="143">
        <f t="shared" si="19"/>
        <v>-106120.79999999999</v>
      </c>
      <c r="I117" s="143">
        <f t="shared" si="19"/>
        <v>-108243.216</v>
      </c>
      <c r="J117" s="143">
        <f t="shared" si="19"/>
        <v>-110408.08032000001</v>
      </c>
      <c r="K117" s="143">
        <f t="shared" si="19"/>
        <v>-112616.24192640001</v>
      </c>
      <c r="L117" s="143">
        <f t="shared" si="19"/>
        <v>-114868.56676492798</v>
      </c>
      <c r="M117" s="143">
        <f t="shared" si="19"/>
        <v>-117165.93810022656</v>
      </c>
      <c r="N117" s="143">
        <f t="shared" si="19"/>
        <v>-119509.25686223108</v>
      </c>
      <c r="O117" s="143">
        <f t="shared" si="19"/>
        <v>-121899.4419994757</v>
      </c>
      <c r="P117" s="143">
        <f t="shared" si="19"/>
        <v>-124337.4308394652</v>
      </c>
      <c r="Q117" s="143">
        <f t="shared" si="19"/>
        <v>-126824.17945625453</v>
      </c>
      <c r="R117" s="143">
        <f t="shared" si="19"/>
        <v>-129360.66304537961</v>
      </c>
      <c r="S117" s="143">
        <f t="shared" si="19"/>
        <v>-131947.87630628722</v>
      </c>
      <c r="T117" s="143">
        <f t="shared" si="19"/>
        <v>-134586.83383241293</v>
      </c>
      <c r="U117" s="143">
        <f t="shared" si="19"/>
        <v>-137278.57050906122</v>
      </c>
      <c r="V117" s="143">
        <f t="shared" si="19"/>
        <v>-140024.14191924245</v>
      </c>
      <c r="W117" s="143">
        <f t="shared" si="19"/>
        <v>-142824.62475762726</v>
      </c>
      <c r="X117" s="143">
        <f t="shared" si="19"/>
        <v>-145681.1172527798</v>
      </c>
      <c r="Y117" s="143">
        <f t="shared" si="19"/>
        <v>-148594.73959783543</v>
      </c>
      <c r="Z117" s="143">
        <f t="shared" si="19"/>
        <v>-151566.63438979213</v>
      </c>
      <c r="AA117" s="143">
        <f t="shared" si="19"/>
        <v>-154597.96707758796</v>
      </c>
      <c r="AB117" s="143">
        <f t="shared" si="19"/>
        <v>-157689.92641913969</v>
      </c>
      <c r="AC117" s="143">
        <f t="shared" si="19"/>
        <v>-160843.72494752251</v>
      </c>
      <c r="AD117" s="143">
        <f t="shared" si="19"/>
        <v>-164060.59944647294</v>
      </c>
      <c r="AE117" s="143">
        <f t="shared" si="19"/>
        <v>-167341.81143540243</v>
      </c>
      <c r="AF117" s="143">
        <f t="shared" si="19"/>
        <v>-170688.64766411044</v>
      </c>
      <c r="AG117" s="143">
        <f t="shared" si="19"/>
        <v>-174102.42061739269</v>
      </c>
      <c r="AH117" s="143">
        <f t="shared" si="19"/>
        <v>-177584.46902974052</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-100000</v>
      </c>
      <c r="F118" s="151">
        <f t="shared" ref="F118:AR118" si="20">SUM(F116:F117)</f>
        <v>-102000</v>
      </c>
      <c r="G118" s="151">
        <f t="shared" si="20"/>
        <v>-104040</v>
      </c>
      <c r="H118" s="151">
        <f t="shared" si="20"/>
        <v>-106120.79999999999</v>
      </c>
      <c r="I118" s="151">
        <f t="shared" si="20"/>
        <v>-108243.216</v>
      </c>
      <c r="J118" s="151">
        <f t="shared" si="20"/>
        <v>-110408.08032000001</v>
      </c>
      <c r="K118" s="151">
        <f t="shared" si="20"/>
        <v>-112616.24192640001</v>
      </c>
      <c r="L118" s="151">
        <f t="shared" si="20"/>
        <v>-114868.56676492798</v>
      </c>
      <c r="M118" s="151">
        <f t="shared" si="20"/>
        <v>-117165.93810022656</v>
      </c>
      <c r="N118" s="151">
        <f t="shared" si="20"/>
        <v>-119509.25686223108</v>
      </c>
      <c r="O118" s="151">
        <f t="shared" si="20"/>
        <v>-121899.4419994757</v>
      </c>
      <c r="P118" s="151">
        <f t="shared" si="20"/>
        <v>-124337.4308394652</v>
      </c>
      <c r="Q118" s="151">
        <f t="shared" si="20"/>
        <v>-126824.17945625453</v>
      </c>
      <c r="R118" s="151">
        <f t="shared" si="20"/>
        <v>-129360.66304537961</v>
      </c>
      <c r="S118" s="151">
        <f t="shared" si="20"/>
        <v>-131947.87630628722</v>
      </c>
      <c r="T118" s="151">
        <f t="shared" si="20"/>
        <v>-134586.83383241293</v>
      </c>
      <c r="U118" s="151">
        <f t="shared" si="20"/>
        <v>-137278.57050906122</v>
      </c>
      <c r="V118" s="151">
        <f t="shared" si="20"/>
        <v>-140024.14191924245</v>
      </c>
      <c r="W118" s="151">
        <f t="shared" si="20"/>
        <v>-142824.62475762726</v>
      </c>
      <c r="X118" s="151">
        <f t="shared" si="20"/>
        <v>-145681.1172527798</v>
      </c>
      <c r="Y118" s="151">
        <f t="shared" si="20"/>
        <v>-148594.73959783543</v>
      </c>
      <c r="Z118" s="151">
        <f t="shared" si="20"/>
        <v>-151566.63438979213</v>
      </c>
      <c r="AA118" s="151">
        <f t="shared" si="20"/>
        <v>-154597.96707758796</v>
      </c>
      <c r="AB118" s="151">
        <f t="shared" si="20"/>
        <v>-157689.92641913969</v>
      </c>
      <c r="AC118" s="151">
        <f t="shared" si="20"/>
        <v>-160843.72494752251</v>
      </c>
      <c r="AD118" s="151">
        <f t="shared" si="20"/>
        <v>-164060.59944647294</v>
      </c>
      <c r="AE118" s="151">
        <f t="shared" si="20"/>
        <v>-167341.81143540243</v>
      </c>
      <c r="AF118" s="151">
        <f t="shared" si="20"/>
        <v>-170688.64766411044</v>
      </c>
      <c r="AG118" s="151">
        <f t="shared" si="20"/>
        <v>-174102.42061739269</v>
      </c>
      <c r="AH118" s="151">
        <f t="shared" si="20"/>
        <v>-177584.46902974052</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-271666.66666666669</v>
      </c>
      <c r="F120" s="160">
        <f t="shared" si="21"/>
        <v>-271666.66666666669</v>
      </c>
      <c r="G120" s="160">
        <f t="shared" si="21"/>
        <v>-271666.66666666669</v>
      </c>
      <c r="H120" s="160">
        <f t="shared" si="21"/>
        <v>-271666.66666666669</v>
      </c>
      <c r="I120" s="160">
        <f t="shared" si="21"/>
        <v>-271666.66666666669</v>
      </c>
      <c r="J120" s="160">
        <f t="shared" si="21"/>
        <v>-271666.66666666669</v>
      </c>
      <c r="K120" s="160">
        <f t="shared" si="21"/>
        <v>-271666.66666666669</v>
      </c>
      <c r="L120" s="160">
        <f t="shared" si="21"/>
        <v>-271666.66666666669</v>
      </c>
      <c r="M120" s="160">
        <f t="shared" si="21"/>
        <v>-271666.66666666669</v>
      </c>
      <c r="N120" s="160">
        <f t="shared" si="21"/>
        <v>-271666.66666666669</v>
      </c>
      <c r="O120" s="160">
        <f t="shared" si="21"/>
        <v>-271666.66666666669</v>
      </c>
      <c r="P120" s="160">
        <f t="shared" si="21"/>
        <v>-271666.66666666669</v>
      </c>
      <c r="Q120" s="160">
        <f t="shared" si="21"/>
        <v>-271666.66666666669</v>
      </c>
      <c r="R120" s="160">
        <f t="shared" si="21"/>
        <v>-271666.66666666669</v>
      </c>
      <c r="S120" s="160">
        <f t="shared" si="21"/>
        <v>-271666.66666666669</v>
      </c>
      <c r="T120" s="160">
        <f t="shared" si="21"/>
        <v>-271666.66666666669</v>
      </c>
      <c r="U120" s="160">
        <f t="shared" si="21"/>
        <v>-271666.66666666669</v>
      </c>
      <c r="V120" s="160">
        <f t="shared" si="21"/>
        <v>-271666.66666666669</v>
      </c>
      <c r="W120" s="160">
        <f t="shared" si="21"/>
        <v>-271666.66666666669</v>
      </c>
      <c r="X120" s="160">
        <f t="shared" si="21"/>
        <v>-271666.66666666669</v>
      </c>
      <c r="Y120" s="160">
        <f t="shared" si="21"/>
        <v>-271666.66666666669</v>
      </c>
      <c r="Z120" s="160">
        <f t="shared" si="21"/>
        <v>-271666.66666666669</v>
      </c>
      <c r="AA120" s="160">
        <f t="shared" si="21"/>
        <v>-271666.66666666669</v>
      </c>
      <c r="AB120" s="160">
        <f t="shared" si="21"/>
        <v>-271666.66666666669</v>
      </c>
      <c r="AC120" s="160">
        <f t="shared" si="21"/>
        <v>-271666.66666666669</v>
      </c>
      <c r="AD120" s="160">
        <f t="shared" si="21"/>
        <v>-271666.66666666669</v>
      </c>
      <c r="AE120" s="160">
        <f t="shared" si="21"/>
        <v>-271666.66666666669</v>
      </c>
      <c r="AF120" s="160">
        <f t="shared" si="21"/>
        <v>-271666.66666666669</v>
      </c>
      <c r="AG120" s="160">
        <f t="shared" si="21"/>
        <v>-271666.66666666669</v>
      </c>
      <c r="AH120" s="160">
        <f t="shared" si="21"/>
        <v>-271666.66666666669</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-326000</v>
      </c>
      <c r="F121" s="143">
        <f t="shared" si="22"/>
        <v>-321093.23216382985</v>
      </c>
      <c r="G121" s="143">
        <f t="shared" si="22"/>
        <v>-315941.12593585113</v>
      </c>
      <c r="H121" s="143">
        <f t="shared" si="22"/>
        <v>-310531.41439647356</v>
      </c>
      <c r="I121" s="143">
        <f t="shared" si="22"/>
        <v>-304851.21728012705</v>
      </c>
      <c r="J121" s="143">
        <f t="shared" si="22"/>
        <v>-298887.01030796324</v>
      </c>
      <c r="K121" s="143">
        <f t="shared" si="22"/>
        <v>-292624.59298719122</v>
      </c>
      <c r="L121" s="143">
        <f t="shared" si="22"/>
        <v>-286049.05480038066</v>
      </c>
      <c r="M121" s="143">
        <f t="shared" si="22"/>
        <v>-279144.73970422958</v>
      </c>
      <c r="N121" s="143">
        <f t="shared" si="22"/>
        <v>-271895.2088532708</v>
      </c>
      <c r="O121" s="143">
        <f t="shared" si="22"/>
        <v>-264283.20145976421</v>
      </c>
      <c r="P121" s="143">
        <f t="shared" si="22"/>
        <v>-256290.59369658219</v>
      </c>
      <c r="Q121" s="143">
        <f t="shared" si="22"/>
        <v>-247898.35554524115</v>
      </c>
      <c r="R121" s="143">
        <f t="shared" si="22"/>
        <v>-239086.50548633304</v>
      </c>
      <c r="S121" s="143">
        <f t="shared" si="22"/>
        <v>-229834.06292447951</v>
      </c>
      <c r="T121" s="143">
        <f t="shared" si="22"/>
        <v>-220118.99823453336</v>
      </c>
      <c r="U121" s="143">
        <f t="shared" si="22"/>
        <v>-209918.18031008984</v>
      </c>
      <c r="V121" s="143">
        <f t="shared" si="22"/>
        <v>-199207.32148942418</v>
      </c>
      <c r="W121" s="143">
        <f t="shared" si="22"/>
        <v>-187960.91972772518</v>
      </c>
      <c r="X121" s="143">
        <f t="shared" si="22"/>
        <v>-176152.19787794133</v>
      </c>
      <c r="Y121" s="143">
        <f t="shared" si="22"/>
        <v>-163753.03993566823</v>
      </c>
      <c r="Z121" s="143">
        <f t="shared" si="22"/>
        <v>-150733.92409628144</v>
      </c>
      <c r="AA121" s="143">
        <f t="shared" si="22"/>
        <v>-137063.85246492535</v>
      </c>
      <c r="AB121" s="143">
        <f t="shared" si="22"/>
        <v>-122710.27725200146</v>
      </c>
      <c r="AC121" s="143">
        <f t="shared" si="22"/>
        <v>-107639.02327843137</v>
      </c>
      <c r="AD121" s="143">
        <f t="shared" si="22"/>
        <v>-91814.206606182765</v>
      </c>
      <c r="AE121" s="143">
        <f t="shared" si="22"/>
        <v>-75198.149100321738</v>
      </c>
      <c r="AF121" s="143">
        <f t="shared" si="22"/>
        <v>-57751.288719167656</v>
      </c>
      <c r="AG121" s="143">
        <f t="shared" si="22"/>
        <v>-39432.085318955869</v>
      </c>
      <c r="AH121" s="143">
        <f t="shared" si="22"/>
        <v>-20196.921748733497</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-98135.356723403311</v>
      </c>
      <c r="F122" s="151">
        <f t="shared" si="23"/>
        <v>-103042.12455957348</v>
      </c>
      <c r="G122" s="151">
        <f t="shared" si="23"/>
        <v>-108194.23078755214</v>
      </c>
      <c r="H122" s="151">
        <f t="shared" si="23"/>
        <v>-113603.94232692975</v>
      </c>
      <c r="I122" s="151">
        <f t="shared" si="23"/>
        <v>-119284.13944327622</v>
      </c>
      <c r="J122" s="151">
        <f t="shared" si="23"/>
        <v>-125248.34641544004</v>
      </c>
      <c r="K122" s="151">
        <f t="shared" si="23"/>
        <v>-131510.76373621207</v>
      </c>
      <c r="L122" s="151">
        <f t="shared" si="23"/>
        <v>-138086.30192302266</v>
      </c>
      <c r="M122" s="151">
        <f t="shared" si="23"/>
        <v>-144990.61701917378</v>
      </c>
      <c r="N122" s="151">
        <f t="shared" si="23"/>
        <v>-152240.1478701325</v>
      </c>
      <c r="O122" s="151">
        <f t="shared" si="23"/>
        <v>-159852.15526363911</v>
      </c>
      <c r="P122" s="151">
        <f t="shared" si="23"/>
        <v>-167844.76302682108</v>
      </c>
      <c r="Q122" s="151">
        <f t="shared" si="23"/>
        <v>-176237.00117816214</v>
      </c>
      <c r="R122" s="151">
        <f t="shared" si="23"/>
        <v>-185048.85123707022</v>
      </c>
      <c r="S122" s="151">
        <f t="shared" si="23"/>
        <v>-194301.29379892373</v>
      </c>
      <c r="T122" s="151">
        <f t="shared" si="23"/>
        <v>-204016.35848886997</v>
      </c>
      <c r="U122" s="151">
        <f t="shared" si="23"/>
        <v>-214217.17641331346</v>
      </c>
      <c r="V122" s="151">
        <f t="shared" si="23"/>
        <v>-224928.03523397911</v>
      </c>
      <c r="W122" s="151">
        <f t="shared" si="23"/>
        <v>-236174.43699567809</v>
      </c>
      <c r="X122" s="151">
        <f t="shared" si="23"/>
        <v>-247983.15884546196</v>
      </c>
      <c r="Y122" s="151">
        <f t="shared" si="23"/>
        <v>-260382.31678773509</v>
      </c>
      <c r="Z122" s="151">
        <f t="shared" si="23"/>
        <v>-273401.43262712186</v>
      </c>
      <c r="AA122" s="151">
        <f t="shared" si="23"/>
        <v>-287071.50425847794</v>
      </c>
      <c r="AB122" s="151">
        <f t="shared" si="23"/>
        <v>-301425.07947140181</v>
      </c>
      <c r="AC122" s="151">
        <f t="shared" si="23"/>
        <v>-316496.33344497194</v>
      </c>
      <c r="AD122" s="151">
        <f t="shared" si="23"/>
        <v>-332321.15011722053</v>
      </c>
      <c r="AE122" s="151">
        <f t="shared" si="23"/>
        <v>-348937.20762308157</v>
      </c>
      <c r="AF122" s="151">
        <f t="shared" si="23"/>
        <v>-366384.06800423563</v>
      </c>
      <c r="AG122" s="151">
        <f t="shared" si="23"/>
        <v>-384703.27140444744</v>
      </c>
      <c r="AH122" s="151">
        <f t="shared" si="23"/>
        <v>-403938.43497466977</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-424135.35672340333</v>
      </c>
      <c r="F123" s="154">
        <f t="shared" si="24"/>
        <v>-424135.35672340333</v>
      </c>
      <c r="G123" s="154">
        <f t="shared" si="24"/>
        <v>-424135.35672340327</v>
      </c>
      <c r="H123" s="154">
        <f t="shared" si="24"/>
        <v>-424135.35672340333</v>
      </c>
      <c r="I123" s="154">
        <f t="shared" si="24"/>
        <v>-424135.35672340327</v>
      </c>
      <c r="J123" s="154">
        <f t="shared" si="24"/>
        <v>-424135.35672340327</v>
      </c>
      <c r="K123" s="154">
        <f t="shared" si="24"/>
        <v>-424135.35672340333</v>
      </c>
      <c r="L123" s="154">
        <f t="shared" si="24"/>
        <v>-424135.35672340333</v>
      </c>
      <c r="M123" s="154">
        <f t="shared" si="24"/>
        <v>-424135.35672340333</v>
      </c>
      <c r="N123" s="154">
        <f t="shared" si="24"/>
        <v>-424135.35672340333</v>
      </c>
      <c r="O123" s="154">
        <f t="shared" si="24"/>
        <v>-424135.35672340333</v>
      </c>
      <c r="P123" s="154">
        <f t="shared" si="24"/>
        <v>-424135.35672340327</v>
      </c>
      <c r="Q123" s="154">
        <f t="shared" si="24"/>
        <v>-424135.35672340333</v>
      </c>
      <c r="R123" s="154">
        <f t="shared" si="24"/>
        <v>-424135.35672340327</v>
      </c>
      <c r="S123" s="154">
        <f t="shared" si="24"/>
        <v>-424135.35672340321</v>
      </c>
      <c r="T123" s="154">
        <f t="shared" si="24"/>
        <v>-424135.35672340333</v>
      </c>
      <c r="U123" s="154">
        <f t="shared" si="24"/>
        <v>-424135.35672340333</v>
      </c>
      <c r="V123" s="154">
        <f t="shared" si="24"/>
        <v>-424135.35672340333</v>
      </c>
      <c r="W123" s="154">
        <f t="shared" si="24"/>
        <v>-424135.35672340327</v>
      </c>
      <c r="X123" s="154">
        <f t="shared" si="24"/>
        <v>-424135.35672340333</v>
      </c>
      <c r="Y123" s="154">
        <f t="shared" si="24"/>
        <v>-424135.35672340333</v>
      </c>
      <c r="Z123" s="154">
        <f t="shared" si="24"/>
        <v>-424135.35672340333</v>
      </c>
      <c r="AA123" s="154">
        <f t="shared" si="24"/>
        <v>-424135.35672340333</v>
      </c>
      <c r="AB123" s="154">
        <f t="shared" si="24"/>
        <v>-424135.35672340327</v>
      </c>
      <c r="AC123" s="154">
        <f t="shared" si="24"/>
        <v>-424135.35672340333</v>
      </c>
      <c r="AD123" s="154">
        <f t="shared" si="24"/>
        <v>-424135.35672340333</v>
      </c>
      <c r="AE123" s="154">
        <f t="shared" si="24"/>
        <v>-424135.35672340333</v>
      </c>
      <c r="AF123" s="154">
        <f t="shared" si="24"/>
        <v>-424135.35672340327</v>
      </c>
      <c r="AG123" s="154">
        <f t="shared" si="24"/>
        <v>-424135.35672340333</v>
      </c>
      <c r="AH123" s="154">
        <f t="shared" si="24"/>
        <v>-424135.35672340327</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-697666.66666666674</v>
      </c>
      <c r="F125" s="160">
        <f t="shared" ref="F125:AR125" si="25">F118+F120+F121</f>
        <v>-694759.89883049647</v>
      </c>
      <c r="G125" s="160">
        <f t="shared" si="25"/>
        <v>-691647.79260251787</v>
      </c>
      <c r="H125" s="160">
        <f t="shared" si="25"/>
        <v>-688318.88106314023</v>
      </c>
      <c r="I125" s="160">
        <f t="shared" si="25"/>
        <v>-684761.09994679375</v>
      </c>
      <c r="J125" s="160">
        <f t="shared" si="25"/>
        <v>-680961.75729462993</v>
      </c>
      <c r="K125" s="160">
        <f t="shared" si="25"/>
        <v>-676907.5015802579</v>
      </c>
      <c r="L125" s="160">
        <f t="shared" si="25"/>
        <v>-672584.2882319754</v>
      </c>
      <c r="M125" s="160">
        <f t="shared" si="25"/>
        <v>-667977.34447112284</v>
      </c>
      <c r="N125" s="160">
        <f t="shared" si="25"/>
        <v>-663071.13238216855</v>
      </c>
      <c r="O125" s="160">
        <f t="shared" si="25"/>
        <v>-657849.3101259066</v>
      </c>
      <c r="P125" s="160">
        <f t="shared" si="25"/>
        <v>-652294.69120271411</v>
      </c>
      <c r="Q125" s="160">
        <f t="shared" si="25"/>
        <v>-646389.20166816236</v>
      </c>
      <c r="R125" s="160">
        <f t="shared" si="25"/>
        <v>-640113.83519837935</v>
      </c>
      <c r="S125" s="160">
        <f t="shared" si="25"/>
        <v>-633448.60589743336</v>
      </c>
      <c r="T125" s="160">
        <f t="shared" si="25"/>
        <v>-626372.49873361294</v>
      </c>
      <c r="U125" s="160">
        <f t="shared" si="25"/>
        <v>-618863.4174858178</v>
      </c>
      <c r="V125" s="160">
        <f t="shared" si="25"/>
        <v>-610898.13007533329</v>
      </c>
      <c r="W125" s="160">
        <f t="shared" si="25"/>
        <v>-602452.2111520191</v>
      </c>
      <c r="X125" s="160">
        <f t="shared" si="25"/>
        <v>-593499.98179738782</v>
      </c>
      <c r="Y125" s="160">
        <f t="shared" si="25"/>
        <v>-584014.44620017032</v>
      </c>
      <c r="Z125" s="160">
        <f t="shared" si="25"/>
        <v>-573967.22515274025</v>
      </c>
      <c r="AA125" s="160">
        <f t="shared" si="25"/>
        <v>-563328.48620917997</v>
      </c>
      <c r="AB125" s="160">
        <f t="shared" si="25"/>
        <v>-552066.87033780781</v>
      </c>
      <c r="AC125" s="160">
        <f t="shared" si="25"/>
        <v>-540149.41489262052</v>
      </c>
      <c r="AD125" s="160">
        <f t="shared" si="25"/>
        <v>-527541.47271932242</v>
      </c>
      <c r="AE125" s="160">
        <f t="shared" si="25"/>
        <v>-514206.62720239087</v>
      </c>
      <c r="AF125" s="160">
        <f t="shared" si="25"/>
        <v>-500106.6030499448</v>
      </c>
      <c r="AG125" s="160">
        <f t="shared" si="25"/>
        <v>-485201.17260301526</v>
      </c>
      <c r="AH125" s="160">
        <f t="shared" si="25"/>
        <v>-469448.05744514067</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174416.66666666669</v>
      </c>
      <c r="F126" s="143">
        <f t="shared" si="26"/>
        <v>173689.97470762412</v>
      </c>
      <c r="G126" s="143">
        <f t="shared" si="26"/>
        <v>172911.94815062947</v>
      </c>
      <c r="H126" s="143">
        <f t="shared" si="26"/>
        <v>172079.72026578506</v>
      </c>
      <c r="I126" s="143">
        <f t="shared" si="26"/>
        <v>171190.27498669844</v>
      </c>
      <c r="J126" s="143">
        <f t="shared" si="26"/>
        <v>170240.43932365748</v>
      </c>
      <c r="K126" s="143">
        <f t="shared" si="26"/>
        <v>169226.87539506448</v>
      </c>
      <c r="L126" s="143">
        <f t="shared" si="26"/>
        <v>168146.07205799385</v>
      </c>
      <c r="M126" s="143">
        <f t="shared" si="26"/>
        <v>166994.33611778071</v>
      </c>
      <c r="N126" s="143">
        <f t="shared" si="26"/>
        <v>165767.78309554214</v>
      </c>
      <c r="O126" s="143">
        <f t="shared" si="26"/>
        <v>164462.32753147665</v>
      </c>
      <c r="P126" s="143">
        <f t="shared" si="26"/>
        <v>163073.67280067853</v>
      </c>
      <c r="Q126" s="143">
        <f t="shared" si="26"/>
        <v>161597.30041704059</v>
      </c>
      <c r="R126" s="143">
        <f t="shared" si="26"/>
        <v>160028.45879959484</v>
      </c>
      <c r="S126" s="143">
        <f t="shared" si="26"/>
        <v>158362.15147435834</v>
      </c>
      <c r="T126" s="143">
        <f t="shared" si="26"/>
        <v>156593.12468340324</v>
      </c>
      <c r="U126" s="143">
        <f t="shared" si="26"/>
        <v>154715.85437145445</v>
      </c>
      <c r="V126" s="143">
        <f t="shared" si="26"/>
        <v>152724.53251883332</v>
      </c>
      <c r="W126" s="143">
        <f t="shared" si="26"/>
        <v>150613.05278800477</v>
      </c>
      <c r="X126" s="143">
        <f t="shared" si="26"/>
        <v>148374.99544934696</v>
      </c>
      <c r="Y126" s="143">
        <f t="shared" si="26"/>
        <v>146003.61155004258</v>
      </c>
      <c r="Z126" s="143">
        <f t="shared" si="26"/>
        <v>143491.80628818506</v>
      </c>
      <c r="AA126" s="143">
        <f t="shared" si="26"/>
        <v>140832.12155229499</v>
      </c>
      <c r="AB126" s="143">
        <f t="shared" si="26"/>
        <v>138016.71758445195</v>
      </c>
      <c r="AC126" s="143">
        <f t="shared" si="26"/>
        <v>135037.35372315513</v>
      </c>
      <c r="AD126" s="143">
        <f t="shared" si="26"/>
        <v>131885.36817983061</v>
      </c>
      <c r="AE126" s="143">
        <f t="shared" si="26"/>
        <v>128551.65680059772</v>
      </c>
      <c r="AF126" s="143">
        <f t="shared" si="26"/>
        <v>125026.6507624862</v>
      </c>
      <c r="AG126" s="143">
        <f t="shared" si="26"/>
        <v>121300.29315075382</v>
      </c>
      <c r="AH126" s="143">
        <f t="shared" si="26"/>
        <v>117362.01436128517</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-349718.69005673664</v>
      </c>
      <c r="F128" s="160">
        <f t="shared" ref="F128:AR128" si="27">F118+F123+F126</f>
        <v>-352445.38201577921</v>
      </c>
      <c r="G128" s="160">
        <f t="shared" si="27"/>
        <v>-355263.40857277386</v>
      </c>
      <c r="H128" s="160">
        <f t="shared" si="27"/>
        <v>-358176.43645761831</v>
      </c>
      <c r="I128" s="160">
        <f t="shared" si="27"/>
        <v>-361188.29773670482</v>
      </c>
      <c r="J128" s="160">
        <f t="shared" si="27"/>
        <v>-364302.99771974579</v>
      </c>
      <c r="K128" s="160">
        <f t="shared" si="27"/>
        <v>-367524.72325473884</v>
      </c>
      <c r="L128" s="160">
        <f t="shared" si="27"/>
        <v>-370857.85143033741</v>
      </c>
      <c r="M128" s="160">
        <f t="shared" si="27"/>
        <v>-374306.95870584919</v>
      </c>
      <c r="N128" s="160">
        <f t="shared" si="27"/>
        <v>-377876.83049009228</v>
      </c>
      <c r="O128" s="160">
        <f t="shared" si="27"/>
        <v>-381572.47119140241</v>
      </c>
      <c r="P128" s="160">
        <f t="shared" si="27"/>
        <v>-385399.11476218991</v>
      </c>
      <c r="Q128" s="160">
        <f t="shared" si="27"/>
        <v>-389362.2357626172</v>
      </c>
      <c r="R128" s="160">
        <f t="shared" si="27"/>
        <v>-393467.56096918805</v>
      </c>
      <c r="S128" s="160">
        <f t="shared" si="27"/>
        <v>-397721.08155533212</v>
      </c>
      <c r="T128" s="160">
        <f t="shared" si="27"/>
        <v>-402129.06587241305</v>
      </c>
      <c r="U128" s="160">
        <f t="shared" si="27"/>
        <v>-406698.07286101009</v>
      </c>
      <c r="V128" s="160">
        <f t="shared" si="27"/>
        <v>-411434.96612381248</v>
      </c>
      <c r="W128" s="160">
        <f t="shared" si="27"/>
        <v>-416346.92869302584</v>
      </c>
      <c r="X128" s="160">
        <f t="shared" si="27"/>
        <v>-421441.47852683614</v>
      </c>
      <c r="Y128" s="160">
        <f t="shared" si="27"/>
        <v>-426726.48477119621</v>
      </c>
      <c r="Z128" s="160">
        <f t="shared" si="27"/>
        <v>-432210.18482501036</v>
      </c>
      <c r="AA128" s="160">
        <f t="shared" si="27"/>
        <v>-437901.2022486963</v>
      </c>
      <c r="AB128" s="160">
        <f t="shared" si="27"/>
        <v>-443808.56555809098</v>
      </c>
      <c r="AC128" s="160">
        <f t="shared" si="27"/>
        <v>-449941.72794777073</v>
      </c>
      <c r="AD128" s="160">
        <f t="shared" si="27"/>
        <v>-456310.58799004566</v>
      </c>
      <c r="AE128" s="160">
        <f t="shared" si="27"/>
        <v>-462925.51135820796</v>
      </c>
      <c r="AF128" s="160">
        <f t="shared" si="27"/>
        <v>-469797.35362502752</v>
      </c>
      <c r="AG128" s="160">
        <f t="shared" si="27"/>
        <v>-476937.48419004225</v>
      </c>
      <c r="AH128" s="160">
        <f t="shared" si="27"/>
        <v>-484357.81139185862</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20520</v>
      </c>
      <c r="F129" s="143">
        <f t="shared" ref="F129:AR129" si="28">IF(F89&gt;$C$81,0,F104)</f>
        <v>20520</v>
      </c>
      <c r="G129" s="143">
        <f t="shared" si="28"/>
        <v>20520</v>
      </c>
      <c r="H129" s="143">
        <f t="shared" si="28"/>
        <v>20520</v>
      </c>
      <c r="I129" s="143">
        <f t="shared" si="28"/>
        <v>20520</v>
      </c>
      <c r="J129" s="143">
        <f t="shared" si="28"/>
        <v>20520</v>
      </c>
      <c r="K129" s="143">
        <f t="shared" si="28"/>
        <v>20520</v>
      </c>
      <c r="L129" s="143">
        <f t="shared" si="28"/>
        <v>20520</v>
      </c>
      <c r="M129" s="143">
        <f t="shared" si="28"/>
        <v>20520</v>
      </c>
      <c r="N129" s="143">
        <f t="shared" si="28"/>
        <v>20520</v>
      </c>
      <c r="O129" s="143">
        <f t="shared" si="28"/>
        <v>20520</v>
      </c>
      <c r="P129" s="143">
        <f t="shared" si="28"/>
        <v>20520</v>
      </c>
      <c r="Q129" s="143">
        <f t="shared" si="28"/>
        <v>20520</v>
      </c>
      <c r="R129" s="143">
        <f t="shared" si="28"/>
        <v>20520</v>
      </c>
      <c r="S129" s="143">
        <f t="shared" si="28"/>
        <v>20520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-2433172.8183783344</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89991.025817932546</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8150000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8150000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6520000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1630000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95</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f>IF(AND(C12&gt;0,C11=0),C84+C76,"-")</f>
        <v>6.6060384697226304</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1000</v>
      </c>
      <c r="D10" s="93" t="s">
        <v>69</v>
      </c>
      <c r="E10" s="63"/>
      <c r="F10" s="63"/>
    </row>
    <row r="11" spans="1:26" x14ac:dyDescent="0.2">
      <c r="A11" s="66"/>
      <c r="B11" s="112" t="s">
        <v>7</v>
      </c>
      <c r="C11" s="94"/>
      <c r="D11" s="95" t="s">
        <v>70</v>
      </c>
      <c r="E11" s="63"/>
      <c r="F11" s="63"/>
    </row>
    <row r="12" spans="1:26" x14ac:dyDescent="0.2">
      <c r="A12" s="66"/>
      <c r="B12" s="112" t="s">
        <v>8</v>
      </c>
      <c r="C12" s="94">
        <v>1000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4300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1600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1.6</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80</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80</v>
      </c>
      <c r="D40" s="95" t="s">
        <v>83</v>
      </c>
      <c r="E40" s="63"/>
      <c r="F40" s="63"/>
    </row>
    <row r="41" spans="1:6" x14ac:dyDescent="0.2">
      <c r="A41" s="66"/>
      <c r="B41" s="112" t="s">
        <v>27</v>
      </c>
      <c r="C41" s="94"/>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0.24</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6.3660384697226302</v>
      </c>
      <c r="D84" s="93" t="s">
        <v>66</v>
      </c>
      <c r="F84" s="69"/>
    </row>
    <row r="85" spans="1:44" x14ac:dyDescent="0.2">
      <c r="A85" s="66"/>
      <c r="B85" s="112" t="s">
        <v>3</v>
      </c>
      <c r="C85" s="109">
        <f>(D139-D131)/D132</f>
        <v>17.68344019367397</v>
      </c>
      <c r="D85" s="95" t="s">
        <v>67</v>
      </c>
      <c r="F85" s="66"/>
    </row>
    <row r="86" spans="1:44" x14ac:dyDescent="0.2">
      <c r="A86" s="66"/>
      <c r="B86" s="113" t="s">
        <v>4</v>
      </c>
      <c r="C86" s="109">
        <f>C85*100/1000*31.65</f>
        <v>55.968088212978117</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-1600000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4300000</v>
      </c>
      <c r="F93" s="147">
        <f t="shared" si="1"/>
        <v>4300000</v>
      </c>
      <c r="G93" s="147">
        <f t="shared" si="1"/>
        <v>4300000</v>
      </c>
      <c r="H93" s="147">
        <f t="shared" si="1"/>
        <v>4300000</v>
      </c>
      <c r="I93" s="147">
        <f t="shared" si="1"/>
        <v>4300000</v>
      </c>
      <c r="J93" s="147">
        <f t="shared" si="1"/>
        <v>4300000</v>
      </c>
      <c r="K93" s="147">
        <f t="shared" si="1"/>
        <v>4300000</v>
      </c>
      <c r="L93" s="147">
        <f t="shared" si="1"/>
        <v>4300000</v>
      </c>
      <c r="M93" s="147">
        <f t="shared" si="1"/>
        <v>4300000</v>
      </c>
      <c r="N93" s="147">
        <f t="shared" si="1"/>
        <v>4300000</v>
      </c>
      <c r="O93" s="147">
        <f t="shared" si="1"/>
        <v>4300000</v>
      </c>
      <c r="P93" s="147">
        <f t="shared" si="1"/>
        <v>4300000</v>
      </c>
      <c r="Q93" s="147">
        <f t="shared" si="1"/>
        <v>4300000</v>
      </c>
      <c r="R93" s="147">
        <f t="shared" si="1"/>
        <v>4300000</v>
      </c>
      <c r="S93" s="147">
        <f t="shared" si="1"/>
        <v>4300000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15480</v>
      </c>
      <c r="F101" s="154">
        <f t="shared" ref="F101:AR101" si="5">(F93-F94)/1000*3.6</f>
        <v>15480</v>
      </c>
      <c r="G101" s="154">
        <f t="shared" si="5"/>
        <v>15480</v>
      </c>
      <c r="H101" s="154">
        <f t="shared" si="5"/>
        <v>15480</v>
      </c>
      <c r="I101" s="154">
        <f t="shared" si="5"/>
        <v>15480</v>
      </c>
      <c r="J101" s="154">
        <f t="shared" si="5"/>
        <v>15480</v>
      </c>
      <c r="K101" s="154">
        <f t="shared" si="5"/>
        <v>15480</v>
      </c>
      <c r="L101" s="154">
        <f t="shared" si="5"/>
        <v>15480</v>
      </c>
      <c r="M101" s="154">
        <f t="shared" si="5"/>
        <v>15480</v>
      </c>
      <c r="N101" s="154">
        <f t="shared" si="5"/>
        <v>15480</v>
      </c>
      <c r="O101" s="154">
        <f t="shared" si="5"/>
        <v>15480</v>
      </c>
      <c r="P101" s="154">
        <f t="shared" si="5"/>
        <v>15480</v>
      </c>
      <c r="Q101" s="154">
        <f t="shared" si="5"/>
        <v>15480</v>
      </c>
      <c r="R101" s="154">
        <f t="shared" si="5"/>
        <v>15480</v>
      </c>
      <c r="S101" s="154">
        <f t="shared" si="5"/>
        <v>15480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15480</v>
      </c>
      <c r="F104" s="156">
        <f t="shared" ref="F104:AR104" si="8">SUM(F101:F103)</f>
        <v>15480</v>
      </c>
      <c r="G104" s="156">
        <f t="shared" si="8"/>
        <v>15480</v>
      </c>
      <c r="H104" s="156">
        <f t="shared" si="8"/>
        <v>15480</v>
      </c>
      <c r="I104" s="156">
        <f t="shared" si="8"/>
        <v>15480</v>
      </c>
      <c r="J104" s="156">
        <f t="shared" si="8"/>
        <v>15480</v>
      </c>
      <c r="K104" s="156">
        <f t="shared" si="8"/>
        <v>15480</v>
      </c>
      <c r="L104" s="156">
        <f t="shared" si="8"/>
        <v>15480</v>
      </c>
      <c r="M104" s="156">
        <f t="shared" si="8"/>
        <v>15480</v>
      </c>
      <c r="N104" s="156">
        <f t="shared" si="8"/>
        <v>15480</v>
      </c>
      <c r="O104" s="156">
        <f t="shared" si="8"/>
        <v>15480</v>
      </c>
      <c r="P104" s="156">
        <f t="shared" si="8"/>
        <v>15480</v>
      </c>
      <c r="Q104" s="156">
        <f t="shared" si="8"/>
        <v>15480</v>
      </c>
      <c r="R104" s="156">
        <f t="shared" si="8"/>
        <v>15480</v>
      </c>
      <c r="S104" s="156">
        <f t="shared" si="8"/>
        <v>15480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-80000</v>
      </c>
      <c r="F106" s="174">
        <f t="shared" si="9"/>
        <v>-81600</v>
      </c>
      <c r="G106" s="174">
        <f t="shared" si="9"/>
        <v>-83232</v>
      </c>
      <c r="H106" s="174">
        <f t="shared" si="9"/>
        <v>-84896.639999999999</v>
      </c>
      <c r="I106" s="174">
        <f t="shared" si="9"/>
        <v>-86594.572799999994</v>
      </c>
      <c r="J106" s="174">
        <f t="shared" si="9"/>
        <v>-88326.464256000007</v>
      </c>
      <c r="K106" s="174">
        <f t="shared" si="9"/>
        <v>-90092.993541119999</v>
      </c>
      <c r="L106" s="174">
        <f t="shared" si="9"/>
        <v>-91894.853411942386</v>
      </c>
      <c r="M106" s="174">
        <f t="shared" si="9"/>
        <v>-93732.750480181247</v>
      </c>
      <c r="N106" s="174">
        <f t="shared" si="9"/>
        <v>-95607.405489784869</v>
      </c>
      <c r="O106" s="174">
        <f t="shared" si="9"/>
        <v>-97519.553599580569</v>
      </c>
      <c r="P106" s="174">
        <f t="shared" si="9"/>
        <v>-99469.944671572157</v>
      </c>
      <c r="Q106" s="174">
        <f t="shared" si="9"/>
        <v>-101459.34356500363</v>
      </c>
      <c r="R106" s="174">
        <f t="shared" si="9"/>
        <v>-103488.53043630368</v>
      </c>
      <c r="S106" s="174">
        <f t="shared" si="9"/>
        <v>-105558.30104502977</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15480</v>
      </c>
      <c r="F112" s="154">
        <f t="shared" si="15"/>
        <v>15480</v>
      </c>
      <c r="G112" s="154">
        <f t="shared" si="15"/>
        <v>15480</v>
      </c>
      <c r="H112" s="154">
        <f t="shared" si="15"/>
        <v>15480</v>
      </c>
      <c r="I112" s="154">
        <f t="shared" si="15"/>
        <v>15480</v>
      </c>
      <c r="J112" s="154">
        <f t="shared" si="15"/>
        <v>15480</v>
      </c>
      <c r="K112" s="154">
        <f t="shared" si="15"/>
        <v>15480</v>
      </c>
      <c r="L112" s="154">
        <f t="shared" si="15"/>
        <v>15480</v>
      </c>
      <c r="M112" s="154">
        <f t="shared" si="15"/>
        <v>15480</v>
      </c>
      <c r="N112" s="154">
        <f t="shared" si="15"/>
        <v>15480</v>
      </c>
      <c r="O112" s="154">
        <f t="shared" si="15"/>
        <v>15480</v>
      </c>
      <c r="P112" s="154">
        <f t="shared" si="15"/>
        <v>15480</v>
      </c>
      <c r="Q112" s="154">
        <f t="shared" si="15"/>
        <v>15480</v>
      </c>
      <c r="R112" s="154">
        <f t="shared" si="15"/>
        <v>15480</v>
      </c>
      <c r="S112" s="154">
        <f t="shared" si="15"/>
        <v>15480</v>
      </c>
      <c r="T112" s="154">
        <f t="shared" si="15"/>
        <v>15480</v>
      </c>
      <c r="U112" s="154">
        <f t="shared" si="15"/>
        <v>15480</v>
      </c>
      <c r="V112" s="154">
        <f t="shared" si="15"/>
        <v>15480</v>
      </c>
      <c r="W112" s="154">
        <f t="shared" si="15"/>
        <v>15480</v>
      </c>
      <c r="X112" s="154">
        <f t="shared" si="15"/>
        <v>15480</v>
      </c>
      <c r="Y112" s="154">
        <f t="shared" si="15"/>
        <v>15480</v>
      </c>
      <c r="Z112" s="154">
        <f t="shared" si="15"/>
        <v>15480</v>
      </c>
      <c r="AA112" s="154">
        <f t="shared" si="15"/>
        <v>15480</v>
      </c>
      <c r="AB112" s="154">
        <f t="shared" si="15"/>
        <v>15480</v>
      </c>
      <c r="AC112" s="154">
        <f t="shared" si="15"/>
        <v>15480</v>
      </c>
      <c r="AD112" s="154">
        <f t="shared" si="15"/>
        <v>15480</v>
      </c>
      <c r="AE112" s="154">
        <f t="shared" si="15"/>
        <v>15480</v>
      </c>
      <c r="AF112" s="154">
        <f t="shared" si="15"/>
        <v>15480</v>
      </c>
      <c r="AG112" s="154">
        <f t="shared" si="15"/>
        <v>15480</v>
      </c>
      <c r="AH112" s="154">
        <f t="shared" si="15"/>
        <v>15480</v>
      </c>
      <c r="AI112" s="154">
        <f t="shared" si="15"/>
        <v>15480</v>
      </c>
      <c r="AJ112" s="154">
        <f t="shared" si="15"/>
        <v>15480</v>
      </c>
      <c r="AK112" s="154">
        <f t="shared" si="15"/>
        <v>15480</v>
      </c>
      <c r="AL112" s="154">
        <f t="shared" si="15"/>
        <v>15480</v>
      </c>
      <c r="AM112" s="154">
        <f t="shared" si="15"/>
        <v>15480</v>
      </c>
      <c r="AN112" s="154">
        <f t="shared" si="15"/>
        <v>15480</v>
      </c>
      <c r="AO112" s="154">
        <f t="shared" si="15"/>
        <v>15480</v>
      </c>
      <c r="AP112" s="154">
        <f t="shared" si="15"/>
        <v>15480</v>
      </c>
      <c r="AQ112" s="154">
        <f t="shared" si="15"/>
        <v>15480</v>
      </c>
      <c r="AR112" s="155">
        <f t="shared" si="15"/>
        <v>15480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-80000</v>
      </c>
      <c r="F117" s="143">
        <f t="shared" ref="F117:AR117" si="19">SUM(F106:F107)</f>
        <v>-81600</v>
      </c>
      <c r="G117" s="143">
        <f t="shared" si="19"/>
        <v>-83232</v>
      </c>
      <c r="H117" s="143">
        <f t="shared" si="19"/>
        <v>-84896.639999999999</v>
      </c>
      <c r="I117" s="143">
        <f t="shared" si="19"/>
        <v>-86594.572799999994</v>
      </c>
      <c r="J117" s="143">
        <f t="shared" si="19"/>
        <v>-88326.464256000007</v>
      </c>
      <c r="K117" s="143">
        <f t="shared" si="19"/>
        <v>-90092.993541119999</v>
      </c>
      <c r="L117" s="143">
        <f t="shared" si="19"/>
        <v>-91894.853411942386</v>
      </c>
      <c r="M117" s="143">
        <f t="shared" si="19"/>
        <v>-93732.750480181247</v>
      </c>
      <c r="N117" s="143">
        <f t="shared" si="19"/>
        <v>-95607.405489784869</v>
      </c>
      <c r="O117" s="143">
        <f t="shared" si="19"/>
        <v>-97519.553599580569</v>
      </c>
      <c r="P117" s="143">
        <f t="shared" si="19"/>
        <v>-99469.944671572157</v>
      </c>
      <c r="Q117" s="143">
        <f t="shared" si="19"/>
        <v>-101459.34356500363</v>
      </c>
      <c r="R117" s="143">
        <f t="shared" si="19"/>
        <v>-103488.53043630368</v>
      </c>
      <c r="S117" s="143">
        <f t="shared" si="19"/>
        <v>-105558.30104502977</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-80000</v>
      </c>
      <c r="F118" s="151">
        <f t="shared" ref="F118:AR118" si="20">SUM(F116:F117)</f>
        <v>-81600</v>
      </c>
      <c r="G118" s="151">
        <f t="shared" si="20"/>
        <v>-83232</v>
      </c>
      <c r="H118" s="151">
        <f t="shared" si="20"/>
        <v>-84896.639999999999</v>
      </c>
      <c r="I118" s="151">
        <f t="shared" si="20"/>
        <v>-86594.572799999994</v>
      </c>
      <c r="J118" s="151">
        <f t="shared" si="20"/>
        <v>-88326.464256000007</v>
      </c>
      <c r="K118" s="151">
        <f t="shared" si="20"/>
        <v>-90092.993541119999</v>
      </c>
      <c r="L118" s="151">
        <f t="shared" si="20"/>
        <v>-91894.853411942386</v>
      </c>
      <c r="M118" s="151">
        <f t="shared" si="20"/>
        <v>-93732.750480181247</v>
      </c>
      <c r="N118" s="151">
        <f t="shared" si="20"/>
        <v>-95607.405489784869</v>
      </c>
      <c r="O118" s="151">
        <f t="shared" si="20"/>
        <v>-97519.553599580569</v>
      </c>
      <c r="P118" s="151">
        <f t="shared" si="20"/>
        <v>-99469.944671572157</v>
      </c>
      <c r="Q118" s="151">
        <f t="shared" si="20"/>
        <v>-101459.34356500363</v>
      </c>
      <c r="R118" s="151">
        <f t="shared" si="20"/>
        <v>-103488.53043630368</v>
      </c>
      <c r="S118" s="151">
        <f t="shared" si="20"/>
        <v>-105558.30104502977</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-106666.66666666667</v>
      </c>
      <c r="F120" s="160">
        <f t="shared" si="21"/>
        <v>-106666.66666666667</v>
      </c>
      <c r="G120" s="160">
        <f t="shared" si="21"/>
        <v>-106666.66666666667</v>
      </c>
      <c r="H120" s="160">
        <f t="shared" si="21"/>
        <v>-106666.66666666667</v>
      </c>
      <c r="I120" s="160">
        <f t="shared" si="21"/>
        <v>-106666.66666666667</v>
      </c>
      <c r="J120" s="160">
        <f t="shared" si="21"/>
        <v>-106666.66666666667</v>
      </c>
      <c r="K120" s="160">
        <f t="shared" si="21"/>
        <v>-106666.66666666667</v>
      </c>
      <c r="L120" s="160">
        <f t="shared" si="21"/>
        <v>-106666.66666666667</v>
      </c>
      <c r="M120" s="160">
        <f t="shared" si="21"/>
        <v>-106666.66666666667</v>
      </c>
      <c r="N120" s="160">
        <f t="shared" si="21"/>
        <v>-106666.66666666667</v>
      </c>
      <c r="O120" s="160">
        <f t="shared" si="21"/>
        <v>-106666.66666666667</v>
      </c>
      <c r="P120" s="160">
        <f t="shared" si="21"/>
        <v>-106666.66666666667</v>
      </c>
      <c r="Q120" s="160">
        <f t="shared" si="21"/>
        <v>-106666.66666666667</v>
      </c>
      <c r="R120" s="160">
        <f t="shared" si="21"/>
        <v>-106666.66666666667</v>
      </c>
      <c r="S120" s="160">
        <f t="shared" si="21"/>
        <v>-106666.66666666667</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-64000</v>
      </c>
      <c r="F121" s="143">
        <f t="shared" si="22"/>
        <v>-61034.093593008365</v>
      </c>
      <c r="G121" s="143">
        <f t="shared" si="22"/>
        <v>-57919.89186566713</v>
      </c>
      <c r="H121" s="143">
        <f t="shared" si="22"/>
        <v>-54649.980051958846</v>
      </c>
      <c r="I121" s="143">
        <f t="shared" si="22"/>
        <v>-51216.572647565161</v>
      </c>
      <c r="J121" s="143">
        <f t="shared" si="22"/>
        <v>-47611.494872951786</v>
      </c>
      <c r="K121" s="143">
        <f t="shared" si="22"/>
        <v>-43826.163209607723</v>
      </c>
      <c r="L121" s="143">
        <f t="shared" si="22"/>
        <v>-39851.564963096469</v>
      </c>
      <c r="M121" s="143">
        <f t="shared" si="22"/>
        <v>-35678.23680425965</v>
      </c>
      <c r="N121" s="143">
        <f t="shared" si="22"/>
        <v>-31296.242237480994</v>
      </c>
      <c r="O121" s="143">
        <f t="shared" si="22"/>
        <v>-26695.147942363408</v>
      </c>
      <c r="P121" s="143">
        <f t="shared" si="22"/>
        <v>-21863.998932489936</v>
      </c>
      <c r="Q121" s="143">
        <f t="shared" si="22"/>
        <v>-16791.29247212279</v>
      </c>
      <c r="R121" s="143">
        <f t="shared" si="22"/>
        <v>-11464.95068873729</v>
      </c>
      <c r="S121" s="143">
        <f t="shared" si="22"/>
        <v>-5872.2918161825146</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-59318.128139832785</v>
      </c>
      <c r="F122" s="151">
        <f t="shared" si="23"/>
        <v>-62284.03454682442</v>
      </c>
      <c r="G122" s="151">
        <f t="shared" si="23"/>
        <v>-65398.236274165654</v>
      </c>
      <c r="H122" s="151">
        <f t="shared" si="23"/>
        <v>-68668.148087873924</v>
      </c>
      <c r="I122" s="151">
        <f t="shared" si="23"/>
        <v>-72101.555492267624</v>
      </c>
      <c r="J122" s="151">
        <f t="shared" si="23"/>
        <v>-75706.633266881006</v>
      </c>
      <c r="K122" s="151">
        <f t="shared" si="23"/>
        <v>-79491.964930225062</v>
      </c>
      <c r="L122" s="151">
        <f t="shared" si="23"/>
        <v>-83466.563176736308</v>
      </c>
      <c r="M122" s="151">
        <f t="shared" si="23"/>
        <v>-87639.89133557312</v>
      </c>
      <c r="N122" s="151">
        <f t="shared" si="23"/>
        <v>-92021.885902351787</v>
      </c>
      <c r="O122" s="151">
        <f t="shared" si="23"/>
        <v>-96622.980197469369</v>
      </c>
      <c r="P122" s="151">
        <f t="shared" si="23"/>
        <v>-101454.12920734286</v>
      </c>
      <c r="Q122" s="151">
        <f t="shared" si="23"/>
        <v>-106526.83566770999</v>
      </c>
      <c r="R122" s="151">
        <f t="shared" si="23"/>
        <v>-111853.17745109549</v>
      </c>
      <c r="S122" s="151">
        <f t="shared" si="23"/>
        <v>-117445.83632365026</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-123318.12813983278</v>
      </c>
      <c r="F123" s="154">
        <f t="shared" si="24"/>
        <v>-123318.12813983278</v>
      </c>
      <c r="G123" s="154">
        <f t="shared" si="24"/>
        <v>-123318.12813983278</v>
      </c>
      <c r="H123" s="154">
        <f t="shared" si="24"/>
        <v>-123318.12813983277</v>
      </c>
      <c r="I123" s="154">
        <f t="shared" si="24"/>
        <v>-123318.12813983278</v>
      </c>
      <c r="J123" s="154">
        <f t="shared" si="24"/>
        <v>-123318.12813983278</v>
      </c>
      <c r="K123" s="154">
        <f t="shared" si="24"/>
        <v>-123318.12813983278</v>
      </c>
      <c r="L123" s="154">
        <f t="shared" si="24"/>
        <v>-123318.12813983278</v>
      </c>
      <c r="M123" s="154">
        <f t="shared" si="24"/>
        <v>-123318.12813983277</v>
      </c>
      <c r="N123" s="154">
        <f t="shared" si="24"/>
        <v>-123318.12813983278</v>
      </c>
      <c r="O123" s="154">
        <f t="shared" si="24"/>
        <v>-123318.12813983278</v>
      </c>
      <c r="P123" s="154">
        <f t="shared" si="24"/>
        <v>-123318.1281398328</v>
      </c>
      <c r="Q123" s="154">
        <f t="shared" si="24"/>
        <v>-123318.12813983278</v>
      </c>
      <c r="R123" s="154">
        <f t="shared" si="24"/>
        <v>-123318.12813983277</v>
      </c>
      <c r="S123" s="154">
        <f t="shared" si="24"/>
        <v>-123318.12813983278</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-250666.66666666669</v>
      </c>
      <c r="F125" s="160">
        <f t="shared" ref="F125:AR125" si="25">F118+F120+F121</f>
        <v>-249300.76025967504</v>
      </c>
      <c r="G125" s="160">
        <f t="shared" si="25"/>
        <v>-247818.55853233382</v>
      </c>
      <c r="H125" s="160">
        <f t="shared" si="25"/>
        <v>-246213.28671862552</v>
      </c>
      <c r="I125" s="160">
        <f t="shared" si="25"/>
        <v>-244477.81211423181</v>
      </c>
      <c r="J125" s="160">
        <f t="shared" si="25"/>
        <v>-242604.62579561849</v>
      </c>
      <c r="K125" s="160">
        <f t="shared" si="25"/>
        <v>-240585.82341739436</v>
      </c>
      <c r="L125" s="160">
        <f t="shared" si="25"/>
        <v>-238413.08504170552</v>
      </c>
      <c r="M125" s="160">
        <f t="shared" si="25"/>
        <v>-236077.65395110758</v>
      </c>
      <c r="N125" s="160">
        <f t="shared" si="25"/>
        <v>-233570.31439393252</v>
      </c>
      <c r="O125" s="160">
        <f t="shared" si="25"/>
        <v>-230881.36820861063</v>
      </c>
      <c r="P125" s="160">
        <f t="shared" si="25"/>
        <v>-228000.61027072876</v>
      </c>
      <c r="Q125" s="160">
        <f t="shared" si="25"/>
        <v>-224917.30270379307</v>
      </c>
      <c r="R125" s="160">
        <f t="shared" si="25"/>
        <v>-221620.14779170766</v>
      </c>
      <c r="S125" s="160">
        <f t="shared" si="25"/>
        <v>-218097.25952787898</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62666.666666666672</v>
      </c>
      <c r="F126" s="143">
        <f t="shared" si="26"/>
        <v>62325.190064918759</v>
      </c>
      <c r="G126" s="143">
        <f t="shared" si="26"/>
        <v>61954.639633083454</v>
      </c>
      <c r="H126" s="143">
        <f t="shared" si="26"/>
        <v>61553.321679656379</v>
      </c>
      <c r="I126" s="143">
        <f t="shared" si="26"/>
        <v>61119.453028557953</v>
      </c>
      <c r="J126" s="143">
        <f t="shared" si="26"/>
        <v>60651.156448904621</v>
      </c>
      <c r="K126" s="143">
        <f t="shared" si="26"/>
        <v>60146.455854348591</v>
      </c>
      <c r="L126" s="143">
        <f t="shared" si="26"/>
        <v>59603.27126042638</v>
      </c>
      <c r="M126" s="143">
        <f t="shared" si="26"/>
        <v>59019.413487776896</v>
      </c>
      <c r="N126" s="143">
        <f t="shared" si="26"/>
        <v>58392.578598483131</v>
      </c>
      <c r="O126" s="143">
        <f t="shared" si="26"/>
        <v>57720.342052152657</v>
      </c>
      <c r="P126" s="143">
        <f t="shared" si="26"/>
        <v>57000.152567682191</v>
      </c>
      <c r="Q126" s="143">
        <f t="shared" si="26"/>
        <v>56229.325675948268</v>
      </c>
      <c r="R126" s="143">
        <f t="shared" si="26"/>
        <v>55405.036947926914</v>
      </c>
      <c r="S126" s="143">
        <f t="shared" si="26"/>
        <v>54524.314881969745</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-140651.46147316613</v>
      </c>
      <c r="F128" s="160">
        <f t="shared" ref="F128:AR128" si="27">F118+F123+F126</f>
        <v>-142592.93807491404</v>
      </c>
      <c r="G128" s="160">
        <f t="shared" si="27"/>
        <v>-144595.48850674933</v>
      </c>
      <c r="H128" s="160">
        <f t="shared" si="27"/>
        <v>-146661.44646017638</v>
      </c>
      <c r="I128" s="160">
        <f t="shared" si="27"/>
        <v>-148793.24791127484</v>
      </c>
      <c r="J128" s="160">
        <f t="shared" si="27"/>
        <v>-150993.43594692816</v>
      </c>
      <c r="K128" s="160">
        <f t="shared" si="27"/>
        <v>-153264.66582660418</v>
      </c>
      <c r="L128" s="160">
        <f t="shared" si="27"/>
        <v>-155609.71029134881</v>
      </c>
      <c r="M128" s="160">
        <f t="shared" si="27"/>
        <v>-158031.46513223712</v>
      </c>
      <c r="N128" s="160">
        <f t="shared" si="27"/>
        <v>-160532.95503113454</v>
      </c>
      <c r="O128" s="160">
        <f t="shared" si="27"/>
        <v>-163117.33968726068</v>
      </c>
      <c r="P128" s="160">
        <f t="shared" si="27"/>
        <v>-165787.92024372274</v>
      </c>
      <c r="Q128" s="160">
        <f t="shared" si="27"/>
        <v>-168548.14602888815</v>
      </c>
      <c r="R128" s="160">
        <f t="shared" si="27"/>
        <v>-171401.62162820954</v>
      </c>
      <c r="S128" s="160">
        <f t="shared" si="27"/>
        <v>-174352.11430289282</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15480</v>
      </c>
      <c r="F129" s="143">
        <f t="shared" ref="F129:AR129" si="28">IF(F89&gt;$C$81,0,F104)</f>
        <v>15480</v>
      </c>
      <c r="G129" s="143">
        <f t="shared" si="28"/>
        <v>15480</v>
      </c>
      <c r="H129" s="143">
        <f t="shared" si="28"/>
        <v>15480</v>
      </c>
      <c r="I129" s="143">
        <f t="shared" si="28"/>
        <v>15480</v>
      </c>
      <c r="J129" s="143">
        <f t="shared" si="28"/>
        <v>15480</v>
      </c>
      <c r="K129" s="143">
        <f t="shared" si="28"/>
        <v>15480</v>
      </c>
      <c r="L129" s="143">
        <f t="shared" si="28"/>
        <v>15480</v>
      </c>
      <c r="M129" s="143">
        <f t="shared" si="28"/>
        <v>15480</v>
      </c>
      <c r="N129" s="143">
        <f t="shared" si="28"/>
        <v>15480</v>
      </c>
      <c r="O129" s="143">
        <f t="shared" si="28"/>
        <v>15480</v>
      </c>
      <c r="P129" s="143">
        <f t="shared" si="28"/>
        <v>15480</v>
      </c>
      <c r="Q129" s="143">
        <f t="shared" si="28"/>
        <v>15480</v>
      </c>
      <c r="R129" s="143">
        <f t="shared" si="28"/>
        <v>15480</v>
      </c>
      <c r="S129" s="143">
        <f t="shared" si="28"/>
        <v>15480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-880492.80157557083</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67887.966845106988</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1600000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1600000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1280000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320000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000"/>
    <pageSetUpPr fitToPage="1"/>
  </sheetPr>
  <dimension ref="A1:AS141"/>
  <sheetViews>
    <sheetView showGridLines="0" zoomScale="85" zoomScaleNormal="85" workbookViewId="0">
      <selection activeCell="B3" sqref="B3"/>
    </sheetView>
  </sheetViews>
  <sheetFormatPr defaultColWidth="12.85546875" defaultRowHeight="12.75" x14ac:dyDescent="0.2"/>
  <cols>
    <col min="1" max="1" width="1.42578125" style="61" customWidth="1"/>
    <col min="2" max="2" width="40.5703125" style="61" bestFit="1" customWidth="1"/>
    <col min="3" max="3" width="13.42578125" style="62" bestFit="1" customWidth="1"/>
    <col min="4" max="4" width="29.28515625" style="62" bestFit="1" customWidth="1"/>
    <col min="5" max="5" width="12.7109375" style="61" customWidth="1"/>
    <col min="6" max="7" width="12.85546875" style="61" customWidth="1"/>
    <col min="8" max="256" width="12.85546875" style="61"/>
    <col min="257" max="257" width="1.42578125" style="61" customWidth="1"/>
    <col min="258" max="258" width="40.5703125" style="61" bestFit="1" customWidth="1"/>
    <col min="259" max="259" width="13.42578125" style="61" bestFit="1" customWidth="1"/>
    <col min="260" max="260" width="29.28515625" style="61" bestFit="1" customWidth="1"/>
    <col min="261" max="261" width="13.5703125" style="61" bestFit="1" customWidth="1"/>
    <col min="262" max="512" width="12.85546875" style="61"/>
    <col min="513" max="513" width="1.42578125" style="61" customWidth="1"/>
    <col min="514" max="514" width="40.5703125" style="61" bestFit="1" customWidth="1"/>
    <col min="515" max="515" width="13.42578125" style="61" bestFit="1" customWidth="1"/>
    <col min="516" max="516" width="29.28515625" style="61" bestFit="1" customWidth="1"/>
    <col min="517" max="517" width="13.5703125" style="61" bestFit="1" customWidth="1"/>
    <col min="518" max="768" width="12.85546875" style="61"/>
    <col min="769" max="769" width="1.42578125" style="61" customWidth="1"/>
    <col min="770" max="770" width="40.5703125" style="61" bestFit="1" customWidth="1"/>
    <col min="771" max="771" width="13.42578125" style="61" bestFit="1" customWidth="1"/>
    <col min="772" max="772" width="29.28515625" style="61" bestFit="1" customWidth="1"/>
    <col min="773" max="773" width="13.5703125" style="61" bestFit="1" customWidth="1"/>
    <col min="774" max="1024" width="12.85546875" style="61"/>
    <col min="1025" max="1025" width="1.42578125" style="61" customWidth="1"/>
    <col min="1026" max="1026" width="40.5703125" style="61" bestFit="1" customWidth="1"/>
    <col min="1027" max="1027" width="13.42578125" style="61" bestFit="1" customWidth="1"/>
    <col min="1028" max="1028" width="29.28515625" style="61" bestFit="1" customWidth="1"/>
    <col min="1029" max="1029" width="13.5703125" style="61" bestFit="1" customWidth="1"/>
    <col min="1030" max="1280" width="12.85546875" style="61"/>
    <col min="1281" max="1281" width="1.42578125" style="61" customWidth="1"/>
    <col min="1282" max="1282" width="40.5703125" style="61" bestFit="1" customWidth="1"/>
    <col min="1283" max="1283" width="13.42578125" style="61" bestFit="1" customWidth="1"/>
    <col min="1284" max="1284" width="29.28515625" style="61" bestFit="1" customWidth="1"/>
    <col min="1285" max="1285" width="13.5703125" style="61" bestFit="1" customWidth="1"/>
    <col min="1286" max="1536" width="12.85546875" style="61"/>
    <col min="1537" max="1537" width="1.42578125" style="61" customWidth="1"/>
    <col min="1538" max="1538" width="40.5703125" style="61" bestFit="1" customWidth="1"/>
    <col min="1539" max="1539" width="13.42578125" style="61" bestFit="1" customWidth="1"/>
    <col min="1540" max="1540" width="29.28515625" style="61" bestFit="1" customWidth="1"/>
    <col min="1541" max="1541" width="13.5703125" style="61" bestFit="1" customWidth="1"/>
    <col min="1542" max="1792" width="12.85546875" style="61"/>
    <col min="1793" max="1793" width="1.42578125" style="61" customWidth="1"/>
    <col min="1794" max="1794" width="40.5703125" style="61" bestFit="1" customWidth="1"/>
    <col min="1795" max="1795" width="13.42578125" style="61" bestFit="1" customWidth="1"/>
    <col min="1796" max="1796" width="29.28515625" style="61" bestFit="1" customWidth="1"/>
    <col min="1797" max="1797" width="13.5703125" style="61" bestFit="1" customWidth="1"/>
    <col min="1798" max="2048" width="12.85546875" style="61"/>
    <col min="2049" max="2049" width="1.42578125" style="61" customWidth="1"/>
    <col min="2050" max="2050" width="40.5703125" style="61" bestFit="1" customWidth="1"/>
    <col min="2051" max="2051" width="13.42578125" style="61" bestFit="1" customWidth="1"/>
    <col min="2052" max="2052" width="29.28515625" style="61" bestFit="1" customWidth="1"/>
    <col min="2053" max="2053" width="13.5703125" style="61" bestFit="1" customWidth="1"/>
    <col min="2054" max="2304" width="12.85546875" style="61"/>
    <col min="2305" max="2305" width="1.42578125" style="61" customWidth="1"/>
    <col min="2306" max="2306" width="40.5703125" style="61" bestFit="1" customWidth="1"/>
    <col min="2307" max="2307" width="13.42578125" style="61" bestFit="1" customWidth="1"/>
    <col min="2308" max="2308" width="29.28515625" style="61" bestFit="1" customWidth="1"/>
    <col min="2309" max="2309" width="13.5703125" style="61" bestFit="1" customWidth="1"/>
    <col min="2310" max="2560" width="12.85546875" style="61"/>
    <col min="2561" max="2561" width="1.42578125" style="61" customWidth="1"/>
    <col min="2562" max="2562" width="40.5703125" style="61" bestFit="1" customWidth="1"/>
    <col min="2563" max="2563" width="13.42578125" style="61" bestFit="1" customWidth="1"/>
    <col min="2564" max="2564" width="29.28515625" style="61" bestFit="1" customWidth="1"/>
    <col min="2565" max="2565" width="13.5703125" style="61" bestFit="1" customWidth="1"/>
    <col min="2566" max="2816" width="12.85546875" style="61"/>
    <col min="2817" max="2817" width="1.42578125" style="61" customWidth="1"/>
    <col min="2818" max="2818" width="40.5703125" style="61" bestFit="1" customWidth="1"/>
    <col min="2819" max="2819" width="13.42578125" style="61" bestFit="1" customWidth="1"/>
    <col min="2820" max="2820" width="29.28515625" style="61" bestFit="1" customWidth="1"/>
    <col min="2821" max="2821" width="13.5703125" style="61" bestFit="1" customWidth="1"/>
    <col min="2822" max="3072" width="12.85546875" style="61"/>
    <col min="3073" max="3073" width="1.42578125" style="61" customWidth="1"/>
    <col min="3074" max="3074" width="40.5703125" style="61" bestFit="1" customWidth="1"/>
    <col min="3075" max="3075" width="13.42578125" style="61" bestFit="1" customWidth="1"/>
    <col min="3076" max="3076" width="29.28515625" style="61" bestFit="1" customWidth="1"/>
    <col min="3077" max="3077" width="13.5703125" style="61" bestFit="1" customWidth="1"/>
    <col min="3078" max="3328" width="12.85546875" style="61"/>
    <col min="3329" max="3329" width="1.42578125" style="61" customWidth="1"/>
    <col min="3330" max="3330" width="40.5703125" style="61" bestFit="1" customWidth="1"/>
    <col min="3331" max="3331" width="13.42578125" style="61" bestFit="1" customWidth="1"/>
    <col min="3332" max="3332" width="29.28515625" style="61" bestFit="1" customWidth="1"/>
    <col min="3333" max="3333" width="13.5703125" style="61" bestFit="1" customWidth="1"/>
    <col min="3334" max="3584" width="12.85546875" style="61"/>
    <col min="3585" max="3585" width="1.42578125" style="61" customWidth="1"/>
    <col min="3586" max="3586" width="40.5703125" style="61" bestFit="1" customWidth="1"/>
    <col min="3587" max="3587" width="13.42578125" style="61" bestFit="1" customWidth="1"/>
    <col min="3588" max="3588" width="29.28515625" style="61" bestFit="1" customWidth="1"/>
    <col min="3589" max="3589" width="13.5703125" style="61" bestFit="1" customWidth="1"/>
    <col min="3590" max="3840" width="12.85546875" style="61"/>
    <col min="3841" max="3841" width="1.42578125" style="61" customWidth="1"/>
    <col min="3842" max="3842" width="40.5703125" style="61" bestFit="1" customWidth="1"/>
    <col min="3843" max="3843" width="13.42578125" style="61" bestFit="1" customWidth="1"/>
    <col min="3844" max="3844" width="29.28515625" style="61" bestFit="1" customWidth="1"/>
    <col min="3845" max="3845" width="13.5703125" style="61" bestFit="1" customWidth="1"/>
    <col min="3846" max="4096" width="12.85546875" style="61"/>
    <col min="4097" max="4097" width="1.42578125" style="61" customWidth="1"/>
    <col min="4098" max="4098" width="40.5703125" style="61" bestFit="1" customWidth="1"/>
    <col min="4099" max="4099" width="13.42578125" style="61" bestFit="1" customWidth="1"/>
    <col min="4100" max="4100" width="29.28515625" style="61" bestFit="1" customWidth="1"/>
    <col min="4101" max="4101" width="13.5703125" style="61" bestFit="1" customWidth="1"/>
    <col min="4102" max="4352" width="12.85546875" style="61"/>
    <col min="4353" max="4353" width="1.42578125" style="61" customWidth="1"/>
    <col min="4354" max="4354" width="40.5703125" style="61" bestFit="1" customWidth="1"/>
    <col min="4355" max="4355" width="13.42578125" style="61" bestFit="1" customWidth="1"/>
    <col min="4356" max="4356" width="29.28515625" style="61" bestFit="1" customWidth="1"/>
    <col min="4357" max="4357" width="13.5703125" style="61" bestFit="1" customWidth="1"/>
    <col min="4358" max="4608" width="12.85546875" style="61"/>
    <col min="4609" max="4609" width="1.42578125" style="61" customWidth="1"/>
    <col min="4610" max="4610" width="40.5703125" style="61" bestFit="1" customWidth="1"/>
    <col min="4611" max="4611" width="13.42578125" style="61" bestFit="1" customWidth="1"/>
    <col min="4612" max="4612" width="29.28515625" style="61" bestFit="1" customWidth="1"/>
    <col min="4613" max="4613" width="13.5703125" style="61" bestFit="1" customWidth="1"/>
    <col min="4614" max="4864" width="12.85546875" style="61"/>
    <col min="4865" max="4865" width="1.42578125" style="61" customWidth="1"/>
    <col min="4866" max="4866" width="40.5703125" style="61" bestFit="1" customWidth="1"/>
    <col min="4867" max="4867" width="13.42578125" style="61" bestFit="1" customWidth="1"/>
    <col min="4868" max="4868" width="29.28515625" style="61" bestFit="1" customWidth="1"/>
    <col min="4869" max="4869" width="13.5703125" style="61" bestFit="1" customWidth="1"/>
    <col min="4870" max="5120" width="12.85546875" style="61"/>
    <col min="5121" max="5121" width="1.42578125" style="61" customWidth="1"/>
    <col min="5122" max="5122" width="40.5703125" style="61" bestFit="1" customWidth="1"/>
    <col min="5123" max="5123" width="13.42578125" style="61" bestFit="1" customWidth="1"/>
    <col min="5124" max="5124" width="29.28515625" style="61" bestFit="1" customWidth="1"/>
    <col min="5125" max="5125" width="13.5703125" style="61" bestFit="1" customWidth="1"/>
    <col min="5126" max="5376" width="12.85546875" style="61"/>
    <col min="5377" max="5377" width="1.42578125" style="61" customWidth="1"/>
    <col min="5378" max="5378" width="40.5703125" style="61" bestFit="1" customWidth="1"/>
    <col min="5379" max="5379" width="13.42578125" style="61" bestFit="1" customWidth="1"/>
    <col min="5380" max="5380" width="29.28515625" style="61" bestFit="1" customWidth="1"/>
    <col min="5381" max="5381" width="13.5703125" style="61" bestFit="1" customWidth="1"/>
    <col min="5382" max="5632" width="12.85546875" style="61"/>
    <col min="5633" max="5633" width="1.42578125" style="61" customWidth="1"/>
    <col min="5634" max="5634" width="40.5703125" style="61" bestFit="1" customWidth="1"/>
    <col min="5635" max="5635" width="13.42578125" style="61" bestFit="1" customWidth="1"/>
    <col min="5636" max="5636" width="29.28515625" style="61" bestFit="1" customWidth="1"/>
    <col min="5637" max="5637" width="13.5703125" style="61" bestFit="1" customWidth="1"/>
    <col min="5638" max="5888" width="12.85546875" style="61"/>
    <col min="5889" max="5889" width="1.42578125" style="61" customWidth="1"/>
    <col min="5890" max="5890" width="40.5703125" style="61" bestFit="1" customWidth="1"/>
    <col min="5891" max="5891" width="13.42578125" style="61" bestFit="1" customWidth="1"/>
    <col min="5892" max="5892" width="29.28515625" style="61" bestFit="1" customWidth="1"/>
    <col min="5893" max="5893" width="13.5703125" style="61" bestFit="1" customWidth="1"/>
    <col min="5894" max="6144" width="12.85546875" style="61"/>
    <col min="6145" max="6145" width="1.42578125" style="61" customWidth="1"/>
    <col min="6146" max="6146" width="40.5703125" style="61" bestFit="1" customWidth="1"/>
    <col min="6147" max="6147" width="13.42578125" style="61" bestFit="1" customWidth="1"/>
    <col min="6148" max="6148" width="29.28515625" style="61" bestFit="1" customWidth="1"/>
    <col min="6149" max="6149" width="13.5703125" style="61" bestFit="1" customWidth="1"/>
    <col min="6150" max="6400" width="12.85546875" style="61"/>
    <col min="6401" max="6401" width="1.42578125" style="61" customWidth="1"/>
    <col min="6402" max="6402" width="40.5703125" style="61" bestFit="1" customWidth="1"/>
    <col min="6403" max="6403" width="13.42578125" style="61" bestFit="1" customWidth="1"/>
    <col min="6404" max="6404" width="29.28515625" style="61" bestFit="1" customWidth="1"/>
    <col min="6405" max="6405" width="13.5703125" style="61" bestFit="1" customWidth="1"/>
    <col min="6406" max="6656" width="12.85546875" style="61"/>
    <col min="6657" max="6657" width="1.42578125" style="61" customWidth="1"/>
    <col min="6658" max="6658" width="40.5703125" style="61" bestFit="1" customWidth="1"/>
    <col min="6659" max="6659" width="13.42578125" style="61" bestFit="1" customWidth="1"/>
    <col min="6660" max="6660" width="29.28515625" style="61" bestFit="1" customWidth="1"/>
    <col min="6661" max="6661" width="13.5703125" style="61" bestFit="1" customWidth="1"/>
    <col min="6662" max="6912" width="12.85546875" style="61"/>
    <col min="6913" max="6913" width="1.42578125" style="61" customWidth="1"/>
    <col min="6914" max="6914" width="40.5703125" style="61" bestFit="1" customWidth="1"/>
    <col min="6915" max="6915" width="13.42578125" style="61" bestFit="1" customWidth="1"/>
    <col min="6916" max="6916" width="29.28515625" style="61" bestFit="1" customWidth="1"/>
    <col min="6917" max="6917" width="13.5703125" style="61" bestFit="1" customWidth="1"/>
    <col min="6918" max="7168" width="12.85546875" style="61"/>
    <col min="7169" max="7169" width="1.42578125" style="61" customWidth="1"/>
    <col min="7170" max="7170" width="40.5703125" style="61" bestFit="1" customWidth="1"/>
    <col min="7171" max="7171" width="13.42578125" style="61" bestFit="1" customWidth="1"/>
    <col min="7172" max="7172" width="29.28515625" style="61" bestFit="1" customWidth="1"/>
    <col min="7173" max="7173" width="13.5703125" style="61" bestFit="1" customWidth="1"/>
    <col min="7174" max="7424" width="12.85546875" style="61"/>
    <col min="7425" max="7425" width="1.42578125" style="61" customWidth="1"/>
    <col min="7426" max="7426" width="40.5703125" style="61" bestFit="1" customWidth="1"/>
    <col min="7427" max="7427" width="13.42578125" style="61" bestFit="1" customWidth="1"/>
    <col min="7428" max="7428" width="29.28515625" style="61" bestFit="1" customWidth="1"/>
    <col min="7429" max="7429" width="13.5703125" style="61" bestFit="1" customWidth="1"/>
    <col min="7430" max="7680" width="12.85546875" style="61"/>
    <col min="7681" max="7681" width="1.42578125" style="61" customWidth="1"/>
    <col min="7682" max="7682" width="40.5703125" style="61" bestFit="1" customWidth="1"/>
    <col min="7683" max="7683" width="13.42578125" style="61" bestFit="1" customWidth="1"/>
    <col min="7684" max="7684" width="29.28515625" style="61" bestFit="1" customWidth="1"/>
    <col min="7685" max="7685" width="13.5703125" style="61" bestFit="1" customWidth="1"/>
    <col min="7686" max="7936" width="12.85546875" style="61"/>
    <col min="7937" max="7937" width="1.42578125" style="61" customWidth="1"/>
    <col min="7938" max="7938" width="40.5703125" style="61" bestFit="1" customWidth="1"/>
    <col min="7939" max="7939" width="13.42578125" style="61" bestFit="1" customWidth="1"/>
    <col min="7940" max="7940" width="29.28515625" style="61" bestFit="1" customWidth="1"/>
    <col min="7941" max="7941" width="13.5703125" style="61" bestFit="1" customWidth="1"/>
    <col min="7942" max="8192" width="12.85546875" style="61"/>
    <col min="8193" max="8193" width="1.42578125" style="61" customWidth="1"/>
    <col min="8194" max="8194" width="40.5703125" style="61" bestFit="1" customWidth="1"/>
    <col min="8195" max="8195" width="13.42578125" style="61" bestFit="1" customWidth="1"/>
    <col min="8196" max="8196" width="29.28515625" style="61" bestFit="1" customWidth="1"/>
    <col min="8197" max="8197" width="13.5703125" style="61" bestFit="1" customWidth="1"/>
    <col min="8198" max="8448" width="12.85546875" style="61"/>
    <col min="8449" max="8449" width="1.42578125" style="61" customWidth="1"/>
    <col min="8450" max="8450" width="40.5703125" style="61" bestFit="1" customWidth="1"/>
    <col min="8451" max="8451" width="13.42578125" style="61" bestFit="1" customWidth="1"/>
    <col min="8452" max="8452" width="29.28515625" style="61" bestFit="1" customWidth="1"/>
    <col min="8453" max="8453" width="13.5703125" style="61" bestFit="1" customWidth="1"/>
    <col min="8454" max="8704" width="12.85546875" style="61"/>
    <col min="8705" max="8705" width="1.42578125" style="61" customWidth="1"/>
    <col min="8706" max="8706" width="40.5703125" style="61" bestFit="1" customWidth="1"/>
    <col min="8707" max="8707" width="13.42578125" style="61" bestFit="1" customWidth="1"/>
    <col min="8708" max="8708" width="29.28515625" style="61" bestFit="1" customWidth="1"/>
    <col min="8709" max="8709" width="13.5703125" style="61" bestFit="1" customWidth="1"/>
    <col min="8710" max="8960" width="12.85546875" style="61"/>
    <col min="8961" max="8961" width="1.42578125" style="61" customWidth="1"/>
    <col min="8962" max="8962" width="40.5703125" style="61" bestFit="1" customWidth="1"/>
    <col min="8963" max="8963" width="13.42578125" style="61" bestFit="1" customWidth="1"/>
    <col min="8964" max="8964" width="29.28515625" style="61" bestFit="1" customWidth="1"/>
    <col min="8965" max="8965" width="13.5703125" style="61" bestFit="1" customWidth="1"/>
    <col min="8966" max="9216" width="12.85546875" style="61"/>
    <col min="9217" max="9217" width="1.42578125" style="61" customWidth="1"/>
    <col min="9218" max="9218" width="40.5703125" style="61" bestFit="1" customWidth="1"/>
    <col min="9219" max="9219" width="13.42578125" style="61" bestFit="1" customWidth="1"/>
    <col min="9220" max="9220" width="29.28515625" style="61" bestFit="1" customWidth="1"/>
    <col min="9221" max="9221" width="13.5703125" style="61" bestFit="1" customWidth="1"/>
    <col min="9222" max="9472" width="12.85546875" style="61"/>
    <col min="9473" max="9473" width="1.42578125" style="61" customWidth="1"/>
    <col min="9474" max="9474" width="40.5703125" style="61" bestFit="1" customWidth="1"/>
    <col min="9475" max="9475" width="13.42578125" style="61" bestFit="1" customWidth="1"/>
    <col min="9476" max="9476" width="29.28515625" style="61" bestFit="1" customWidth="1"/>
    <col min="9477" max="9477" width="13.5703125" style="61" bestFit="1" customWidth="1"/>
    <col min="9478" max="9728" width="12.85546875" style="61"/>
    <col min="9729" max="9729" width="1.42578125" style="61" customWidth="1"/>
    <col min="9730" max="9730" width="40.5703125" style="61" bestFit="1" customWidth="1"/>
    <col min="9731" max="9731" width="13.42578125" style="61" bestFit="1" customWidth="1"/>
    <col min="9732" max="9732" width="29.28515625" style="61" bestFit="1" customWidth="1"/>
    <col min="9733" max="9733" width="13.5703125" style="61" bestFit="1" customWidth="1"/>
    <col min="9734" max="9984" width="12.85546875" style="61"/>
    <col min="9985" max="9985" width="1.42578125" style="61" customWidth="1"/>
    <col min="9986" max="9986" width="40.5703125" style="61" bestFit="1" customWidth="1"/>
    <col min="9987" max="9987" width="13.42578125" style="61" bestFit="1" customWidth="1"/>
    <col min="9988" max="9988" width="29.28515625" style="61" bestFit="1" customWidth="1"/>
    <col min="9989" max="9989" width="13.5703125" style="61" bestFit="1" customWidth="1"/>
    <col min="9990" max="10240" width="12.85546875" style="61"/>
    <col min="10241" max="10241" width="1.42578125" style="61" customWidth="1"/>
    <col min="10242" max="10242" width="40.5703125" style="61" bestFit="1" customWidth="1"/>
    <col min="10243" max="10243" width="13.42578125" style="61" bestFit="1" customWidth="1"/>
    <col min="10244" max="10244" width="29.28515625" style="61" bestFit="1" customWidth="1"/>
    <col min="10245" max="10245" width="13.5703125" style="61" bestFit="1" customWidth="1"/>
    <col min="10246" max="10496" width="12.85546875" style="61"/>
    <col min="10497" max="10497" width="1.42578125" style="61" customWidth="1"/>
    <col min="10498" max="10498" width="40.5703125" style="61" bestFit="1" customWidth="1"/>
    <col min="10499" max="10499" width="13.42578125" style="61" bestFit="1" customWidth="1"/>
    <col min="10500" max="10500" width="29.28515625" style="61" bestFit="1" customWidth="1"/>
    <col min="10501" max="10501" width="13.5703125" style="61" bestFit="1" customWidth="1"/>
    <col min="10502" max="10752" width="12.85546875" style="61"/>
    <col min="10753" max="10753" width="1.42578125" style="61" customWidth="1"/>
    <col min="10754" max="10754" width="40.5703125" style="61" bestFit="1" customWidth="1"/>
    <col min="10755" max="10755" width="13.42578125" style="61" bestFit="1" customWidth="1"/>
    <col min="10756" max="10756" width="29.28515625" style="61" bestFit="1" customWidth="1"/>
    <col min="10757" max="10757" width="13.5703125" style="61" bestFit="1" customWidth="1"/>
    <col min="10758" max="11008" width="12.85546875" style="61"/>
    <col min="11009" max="11009" width="1.42578125" style="61" customWidth="1"/>
    <col min="11010" max="11010" width="40.5703125" style="61" bestFit="1" customWidth="1"/>
    <col min="11011" max="11011" width="13.42578125" style="61" bestFit="1" customWidth="1"/>
    <col min="11012" max="11012" width="29.28515625" style="61" bestFit="1" customWidth="1"/>
    <col min="11013" max="11013" width="13.5703125" style="61" bestFit="1" customWidth="1"/>
    <col min="11014" max="11264" width="12.85546875" style="61"/>
    <col min="11265" max="11265" width="1.42578125" style="61" customWidth="1"/>
    <col min="11266" max="11266" width="40.5703125" style="61" bestFit="1" customWidth="1"/>
    <col min="11267" max="11267" width="13.42578125" style="61" bestFit="1" customWidth="1"/>
    <col min="11268" max="11268" width="29.28515625" style="61" bestFit="1" customWidth="1"/>
    <col min="11269" max="11269" width="13.5703125" style="61" bestFit="1" customWidth="1"/>
    <col min="11270" max="11520" width="12.85546875" style="61"/>
    <col min="11521" max="11521" width="1.42578125" style="61" customWidth="1"/>
    <col min="11522" max="11522" width="40.5703125" style="61" bestFit="1" customWidth="1"/>
    <col min="11523" max="11523" width="13.42578125" style="61" bestFit="1" customWidth="1"/>
    <col min="11524" max="11524" width="29.28515625" style="61" bestFit="1" customWidth="1"/>
    <col min="11525" max="11525" width="13.5703125" style="61" bestFit="1" customWidth="1"/>
    <col min="11526" max="11776" width="12.85546875" style="61"/>
    <col min="11777" max="11777" width="1.42578125" style="61" customWidth="1"/>
    <col min="11778" max="11778" width="40.5703125" style="61" bestFit="1" customWidth="1"/>
    <col min="11779" max="11779" width="13.42578125" style="61" bestFit="1" customWidth="1"/>
    <col min="11780" max="11780" width="29.28515625" style="61" bestFit="1" customWidth="1"/>
    <col min="11781" max="11781" width="13.5703125" style="61" bestFit="1" customWidth="1"/>
    <col min="11782" max="12032" width="12.85546875" style="61"/>
    <col min="12033" max="12033" width="1.42578125" style="61" customWidth="1"/>
    <col min="12034" max="12034" width="40.5703125" style="61" bestFit="1" customWidth="1"/>
    <col min="12035" max="12035" width="13.42578125" style="61" bestFit="1" customWidth="1"/>
    <col min="12036" max="12036" width="29.28515625" style="61" bestFit="1" customWidth="1"/>
    <col min="12037" max="12037" width="13.5703125" style="61" bestFit="1" customWidth="1"/>
    <col min="12038" max="12288" width="12.85546875" style="61"/>
    <col min="12289" max="12289" width="1.42578125" style="61" customWidth="1"/>
    <col min="12290" max="12290" width="40.5703125" style="61" bestFit="1" customWidth="1"/>
    <col min="12291" max="12291" width="13.42578125" style="61" bestFit="1" customWidth="1"/>
    <col min="12292" max="12292" width="29.28515625" style="61" bestFit="1" customWidth="1"/>
    <col min="12293" max="12293" width="13.5703125" style="61" bestFit="1" customWidth="1"/>
    <col min="12294" max="12544" width="12.85546875" style="61"/>
    <col min="12545" max="12545" width="1.42578125" style="61" customWidth="1"/>
    <col min="12546" max="12546" width="40.5703125" style="61" bestFit="1" customWidth="1"/>
    <col min="12547" max="12547" width="13.42578125" style="61" bestFit="1" customWidth="1"/>
    <col min="12548" max="12548" width="29.28515625" style="61" bestFit="1" customWidth="1"/>
    <col min="12549" max="12549" width="13.5703125" style="61" bestFit="1" customWidth="1"/>
    <col min="12550" max="12800" width="12.85546875" style="61"/>
    <col min="12801" max="12801" width="1.42578125" style="61" customWidth="1"/>
    <col min="12802" max="12802" width="40.5703125" style="61" bestFit="1" customWidth="1"/>
    <col min="12803" max="12803" width="13.42578125" style="61" bestFit="1" customWidth="1"/>
    <col min="12804" max="12804" width="29.28515625" style="61" bestFit="1" customWidth="1"/>
    <col min="12805" max="12805" width="13.5703125" style="61" bestFit="1" customWidth="1"/>
    <col min="12806" max="13056" width="12.85546875" style="61"/>
    <col min="13057" max="13057" width="1.42578125" style="61" customWidth="1"/>
    <col min="13058" max="13058" width="40.5703125" style="61" bestFit="1" customWidth="1"/>
    <col min="13059" max="13059" width="13.42578125" style="61" bestFit="1" customWidth="1"/>
    <col min="13060" max="13060" width="29.28515625" style="61" bestFit="1" customWidth="1"/>
    <col min="13061" max="13061" width="13.5703125" style="61" bestFit="1" customWidth="1"/>
    <col min="13062" max="13312" width="12.85546875" style="61"/>
    <col min="13313" max="13313" width="1.42578125" style="61" customWidth="1"/>
    <col min="13314" max="13314" width="40.5703125" style="61" bestFit="1" customWidth="1"/>
    <col min="13315" max="13315" width="13.42578125" style="61" bestFit="1" customWidth="1"/>
    <col min="13316" max="13316" width="29.28515625" style="61" bestFit="1" customWidth="1"/>
    <col min="13317" max="13317" width="13.5703125" style="61" bestFit="1" customWidth="1"/>
    <col min="13318" max="13568" width="12.85546875" style="61"/>
    <col min="13569" max="13569" width="1.42578125" style="61" customWidth="1"/>
    <col min="13570" max="13570" width="40.5703125" style="61" bestFit="1" customWidth="1"/>
    <col min="13571" max="13571" width="13.42578125" style="61" bestFit="1" customWidth="1"/>
    <col min="13572" max="13572" width="29.28515625" style="61" bestFit="1" customWidth="1"/>
    <col min="13573" max="13573" width="13.5703125" style="61" bestFit="1" customWidth="1"/>
    <col min="13574" max="13824" width="12.85546875" style="61"/>
    <col min="13825" max="13825" width="1.42578125" style="61" customWidth="1"/>
    <col min="13826" max="13826" width="40.5703125" style="61" bestFit="1" customWidth="1"/>
    <col min="13827" max="13827" width="13.42578125" style="61" bestFit="1" customWidth="1"/>
    <col min="13828" max="13828" width="29.28515625" style="61" bestFit="1" customWidth="1"/>
    <col min="13829" max="13829" width="13.5703125" style="61" bestFit="1" customWidth="1"/>
    <col min="13830" max="14080" width="12.85546875" style="61"/>
    <col min="14081" max="14081" width="1.42578125" style="61" customWidth="1"/>
    <col min="14082" max="14082" width="40.5703125" style="61" bestFit="1" customWidth="1"/>
    <col min="14083" max="14083" width="13.42578125" style="61" bestFit="1" customWidth="1"/>
    <col min="14084" max="14084" width="29.28515625" style="61" bestFit="1" customWidth="1"/>
    <col min="14085" max="14085" width="13.5703125" style="61" bestFit="1" customWidth="1"/>
    <col min="14086" max="14336" width="12.85546875" style="61"/>
    <col min="14337" max="14337" width="1.42578125" style="61" customWidth="1"/>
    <col min="14338" max="14338" width="40.5703125" style="61" bestFit="1" customWidth="1"/>
    <col min="14339" max="14339" width="13.42578125" style="61" bestFit="1" customWidth="1"/>
    <col min="14340" max="14340" width="29.28515625" style="61" bestFit="1" customWidth="1"/>
    <col min="14341" max="14341" width="13.5703125" style="61" bestFit="1" customWidth="1"/>
    <col min="14342" max="14592" width="12.85546875" style="61"/>
    <col min="14593" max="14593" width="1.42578125" style="61" customWidth="1"/>
    <col min="14594" max="14594" width="40.5703125" style="61" bestFit="1" customWidth="1"/>
    <col min="14595" max="14595" width="13.42578125" style="61" bestFit="1" customWidth="1"/>
    <col min="14596" max="14596" width="29.28515625" style="61" bestFit="1" customWidth="1"/>
    <col min="14597" max="14597" width="13.5703125" style="61" bestFit="1" customWidth="1"/>
    <col min="14598" max="14848" width="12.85546875" style="61"/>
    <col min="14849" max="14849" width="1.42578125" style="61" customWidth="1"/>
    <col min="14850" max="14850" width="40.5703125" style="61" bestFit="1" customWidth="1"/>
    <col min="14851" max="14851" width="13.42578125" style="61" bestFit="1" customWidth="1"/>
    <col min="14852" max="14852" width="29.28515625" style="61" bestFit="1" customWidth="1"/>
    <col min="14853" max="14853" width="13.5703125" style="61" bestFit="1" customWidth="1"/>
    <col min="14854" max="15104" width="12.85546875" style="61"/>
    <col min="15105" max="15105" width="1.42578125" style="61" customWidth="1"/>
    <col min="15106" max="15106" width="40.5703125" style="61" bestFit="1" customWidth="1"/>
    <col min="15107" max="15107" width="13.42578125" style="61" bestFit="1" customWidth="1"/>
    <col min="15108" max="15108" width="29.28515625" style="61" bestFit="1" customWidth="1"/>
    <col min="15109" max="15109" width="13.5703125" style="61" bestFit="1" customWidth="1"/>
    <col min="15110" max="15360" width="12.85546875" style="61"/>
    <col min="15361" max="15361" width="1.42578125" style="61" customWidth="1"/>
    <col min="15362" max="15362" width="40.5703125" style="61" bestFit="1" customWidth="1"/>
    <col min="15363" max="15363" width="13.42578125" style="61" bestFit="1" customWidth="1"/>
    <col min="15364" max="15364" width="29.28515625" style="61" bestFit="1" customWidth="1"/>
    <col min="15365" max="15365" width="13.5703125" style="61" bestFit="1" customWidth="1"/>
    <col min="15366" max="15616" width="12.85546875" style="61"/>
    <col min="15617" max="15617" width="1.42578125" style="61" customWidth="1"/>
    <col min="15618" max="15618" width="40.5703125" style="61" bestFit="1" customWidth="1"/>
    <col min="15619" max="15619" width="13.42578125" style="61" bestFit="1" customWidth="1"/>
    <col min="15620" max="15620" width="29.28515625" style="61" bestFit="1" customWidth="1"/>
    <col min="15621" max="15621" width="13.5703125" style="61" bestFit="1" customWidth="1"/>
    <col min="15622" max="15872" width="12.85546875" style="61"/>
    <col min="15873" max="15873" width="1.42578125" style="61" customWidth="1"/>
    <col min="15874" max="15874" width="40.5703125" style="61" bestFit="1" customWidth="1"/>
    <col min="15875" max="15875" width="13.42578125" style="61" bestFit="1" customWidth="1"/>
    <col min="15876" max="15876" width="29.28515625" style="61" bestFit="1" customWidth="1"/>
    <col min="15877" max="15877" width="13.5703125" style="61" bestFit="1" customWidth="1"/>
    <col min="15878" max="16128" width="12.85546875" style="61"/>
    <col min="16129" max="16129" width="1.42578125" style="61" customWidth="1"/>
    <col min="16130" max="16130" width="40.5703125" style="61" bestFit="1" customWidth="1"/>
    <col min="16131" max="16131" width="13.42578125" style="61" bestFit="1" customWidth="1"/>
    <col min="16132" max="16132" width="29.28515625" style="61" bestFit="1" customWidth="1"/>
    <col min="16133" max="16133" width="13.5703125" style="61" bestFit="1" customWidth="1"/>
    <col min="16134" max="16384" width="12.85546875" style="61"/>
  </cols>
  <sheetData>
    <row r="1" spans="1:26" s="76" customFormat="1" ht="18" x14ac:dyDescent="0.25">
      <c r="A1" s="76" t="str">
        <f>Colofon!$C$2&amp;": "&amp;Colofon!$C$3</f>
        <v>Berekening basisbedragen: SDE+ 2014</v>
      </c>
      <c r="B1" s="77"/>
      <c r="C1" s="78"/>
      <c r="D1" s="78"/>
      <c r="E1" s="77"/>
      <c r="F1" s="77"/>
      <c r="G1" s="77"/>
      <c r="H1" s="77"/>
      <c r="I1" s="77"/>
      <c r="J1" s="77"/>
      <c r="K1" s="77"/>
      <c r="L1" s="77"/>
      <c r="M1" s="77"/>
      <c r="N1" s="77"/>
      <c r="O1" s="77"/>
      <c r="P1" s="77"/>
      <c r="Q1" s="77"/>
      <c r="R1" s="77"/>
      <c r="S1" s="77"/>
      <c r="T1" s="77"/>
      <c r="U1" s="77"/>
      <c r="V1" s="77"/>
      <c r="W1" s="77"/>
      <c r="X1" s="77"/>
      <c r="Y1" s="77"/>
      <c r="Z1" s="79"/>
    </row>
    <row r="2" spans="1:26" s="80" customFormat="1" ht="23.25" x14ac:dyDescent="0.35">
      <c r="A2" s="80" t="s">
        <v>105</v>
      </c>
      <c r="B2" s="81"/>
      <c r="C2" s="82"/>
      <c r="D2" s="82"/>
      <c r="E2" s="81"/>
      <c r="F2" s="81"/>
      <c r="G2" s="81"/>
      <c r="H2" s="81"/>
      <c r="I2" s="81"/>
      <c r="J2" s="81"/>
      <c r="K2" s="81"/>
      <c r="L2" s="81"/>
      <c r="M2" s="81"/>
      <c r="N2" s="81"/>
      <c r="O2" s="81"/>
      <c r="P2" s="81"/>
      <c r="Q2" s="81"/>
      <c r="R2" s="81"/>
      <c r="S2" s="81"/>
      <c r="T2" s="81"/>
      <c r="U2" s="81"/>
      <c r="V2" s="81"/>
      <c r="W2" s="81"/>
      <c r="X2" s="81"/>
      <c r="Y2" s="81"/>
      <c r="Z2" s="83"/>
    </row>
    <row r="4" spans="1:26" x14ac:dyDescent="0.2">
      <c r="B4" s="84" t="s">
        <v>0</v>
      </c>
      <c r="C4" s="85" t="s">
        <v>1</v>
      </c>
      <c r="D4" s="86" t="s">
        <v>65</v>
      </c>
    </row>
    <row r="5" spans="1:26" ht="15.75" x14ac:dyDescent="0.25">
      <c r="B5" s="116" t="s">
        <v>2</v>
      </c>
      <c r="C5" s="87">
        <f>IF(AND(C12&gt;0,C11=0),C84+C76,"-")</f>
        <v>12.335840488944463</v>
      </c>
      <c r="D5" s="88" t="s">
        <v>66</v>
      </c>
    </row>
    <row r="6" spans="1:26" ht="15.75" x14ac:dyDescent="0.25">
      <c r="B6" s="117" t="s">
        <v>3</v>
      </c>
      <c r="C6" s="89" t="str">
        <f>IF(C11&gt;0,C85+C77,"-")</f>
        <v>-</v>
      </c>
      <c r="D6" s="90" t="s">
        <v>67</v>
      </c>
    </row>
    <row r="7" spans="1:26" ht="15.75" x14ac:dyDescent="0.25">
      <c r="B7" s="118" t="s">
        <v>4</v>
      </c>
      <c r="C7" s="89" t="str">
        <f>IF(C13&gt;0,C86+C78,"-")</f>
        <v>-</v>
      </c>
      <c r="D7" s="90" t="s">
        <v>68</v>
      </c>
    </row>
    <row r="8" spans="1:26" ht="7.5" customHeight="1" x14ac:dyDescent="0.2">
      <c r="B8" s="63"/>
      <c r="C8" s="64"/>
      <c r="D8" s="65"/>
    </row>
    <row r="9" spans="1:26" x14ac:dyDescent="0.2">
      <c r="A9" s="66"/>
      <c r="B9" s="84" t="s">
        <v>5</v>
      </c>
      <c r="C9" s="85" t="s">
        <v>1</v>
      </c>
      <c r="D9" s="86" t="s">
        <v>65</v>
      </c>
    </row>
    <row r="10" spans="1:26" x14ac:dyDescent="0.2">
      <c r="A10" s="66"/>
      <c r="B10" s="111" t="s">
        <v>6</v>
      </c>
      <c r="C10" s="92">
        <v>150000</v>
      </c>
      <c r="D10" s="93" t="s">
        <v>69</v>
      </c>
      <c r="E10" s="63"/>
      <c r="F10" s="63"/>
    </row>
    <row r="11" spans="1:26" x14ac:dyDescent="0.2">
      <c r="A11" s="66"/>
      <c r="B11" s="112" t="s">
        <v>7</v>
      </c>
      <c r="C11" s="94"/>
      <c r="D11" s="95" t="s">
        <v>70</v>
      </c>
      <c r="E11" s="63"/>
      <c r="F11" s="63"/>
    </row>
    <row r="12" spans="1:26" x14ac:dyDescent="0.2">
      <c r="A12" s="66"/>
      <c r="B12" s="112" t="s">
        <v>8</v>
      </c>
      <c r="C12" s="94">
        <v>150000</v>
      </c>
      <c r="D12" s="95" t="s">
        <v>71</v>
      </c>
      <c r="E12" s="63"/>
      <c r="F12" s="63"/>
    </row>
    <row r="13" spans="1:26" x14ac:dyDescent="0.2">
      <c r="A13" s="66"/>
      <c r="B13" s="112" t="s">
        <v>9</v>
      </c>
      <c r="C13" s="94"/>
      <c r="D13" s="95" t="s">
        <v>72</v>
      </c>
      <c r="E13" s="63"/>
      <c r="F13" s="63"/>
    </row>
    <row r="14" spans="1:26" x14ac:dyDescent="0.2">
      <c r="A14" s="66"/>
      <c r="B14" s="112" t="s">
        <v>10</v>
      </c>
      <c r="C14" s="95">
        <f>IF(C13=0,,C13*C24*(1-C25)*C26*C27)</f>
        <v>0</v>
      </c>
      <c r="D14" s="95" t="s">
        <v>73</v>
      </c>
      <c r="E14" s="63"/>
      <c r="F14" s="63"/>
    </row>
    <row r="15" spans="1:26" x14ac:dyDescent="0.2">
      <c r="A15" s="66"/>
      <c r="B15" s="112" t="s">
        <v>11</v>
      </c>
      <c r="C15" s="94">
        <v>3200</v>
      </c>
      <c r="D15" s="95" t="s">
        <v>74</v>
      </c>
      <c r="E15" s="67"/>
      <c r="F15" s="63"/>
    </row>
    <row r="16" spans="1:26" x14ac:dyDescent="0.2">
      <c r="A16" s="66"/>
      <c r="B16" s="112" t="s">
        <v>12</v>
      </c>
      <c r="C16" s="94"/>
      <c r="D16" s="95" t="s">
        <v>74</v>
      </c>
      <c r="E16" s="67"/>
      <c r="F16" s="63"/>
    </row>
    <row r="17" spans="1:6" x14ac:dyDescent="0.2">
      <c r="A17" s="66"/>
      <c r="B17" s="112" t="s">
        <v>13</v>
      </c>
      <c r="C17" s="94"/>
      <c r="D17" s="95" t="s">
        <v>74</v>
      </c>
      <c r="E17" s="67"/>
      <c r="F17" s="63"/>
    </row>
    <row r="18" spans="1:6" x14ac:dyDescent="0.2">
      <c r="A18" s="66"/>
      <c r="B18" s="126" t="s">
        <v>14</v>
      </c>
      <c r="C18" s="127">
        <v>15</v>
      </c>
      <c r="D18" s="128" t="s">
        <v>75</v>
      </c>
      <c r="E18" s="67"/>
      <c r="F18" s="63"/>
    </row>
    <row r="19" spans="1:6" ht="5.25" customHeight="1" x14ac:dyDescent="0.2">
      <c r="A19" s="66"/>
      <c r="B19" s="130"/>
      <c r="C19" s="132"/>
      <c r="D19" s="131"/>
      <c r="E19" s="67"/>
      <c r="F19" s="63"/>
    </row>
    <row r="20" spans="1:6" ht="12" customHeight="1" x14ac:dyDescent="0.2">
      <c r="A20" s="66"/>
      <c r="B20" s="111" t="s">
        <v>15</v>
      </c>
      <c r="C20" s="129">
        <f>IF(C10&gt;0,C12/C10,0)</f>
        <v>1</v>
      </c>
      <c r="D20" s="93"/>
      <c r="E20" s="67"/>
      <c r="F20" s="63"/>
    </row>
    <row r="21" spans="1:6" ht="12.75" customHeight="1" x14ac:dyDescent="0.2">
      <c r="A21" s="66"/>
      <c r="B21" s="112" t="s">
        <v>16</v>
      </c>
      <c r="C21" s="96">
        <f>IF(C12&gt;0,C20-(C23*C11*C16*C20)/(C12*C15),)</f>
        <v>1</v>
      </c>
      <c r="D21" s="95"/>
      <c r="E21" s="67"/>
      <c r="F21" s="63"/>
    </row>
    <row r="22" spans="1:6" ht="12.75" customHeight="1" x14ac:dyDescent="0.2">
      <c r="A22" s="66"/>
      <c r="B22" s="112" t="s">
        <v>17</v>
      </c>
      <c r="C22" s="96">
        <f>IF(C10&gt;0,C11/C10,0)</f>
        <v>0</v>
      </c>
      <c r="D22" s="95"/>
      <c r="E22" s="67"/>
      <c r="F22" s="63"/>
    </row>
    <row r="23" spans="1:6" ht="12.75" customHeight="1" x14ac:dyDescent="0.2">
      <c r="A23" s="66"/>
      <c r="B23" s="112" t="s">
        <v>18</v>
      </c>
      <c r="C23" s="97"/>
      <c r="D23" s="95" t="s">
        <v>76</v>
      </c>
      <c r="E23" s="67"/>
      <c r="F23" s="63"/>
    </row>
    <row r="24" spans="1:6" ht="12.75" customHeight="1" x14ac:dyDescent="0.2">
      <c r="A24" s="66"/>
      <c r="B24" s="112" t="s">
        <v>19</v>
      </c>
      <c r="C24" s="98"/>
      <c r="D24" s="95"/>
      <c r="E24" s="67"/>
      <c r="F24" s="63"/>
    </row>
    <row r="25" spans="1:6" ht="12.75" customHeight="1" x14ac:dyDescent="0.2">
      <c r="A25" s="66"/>
      <c r="B25" s="112" t="s">
        <v>20</v>
      </c>
      <c r="C25" s="98"/>
      <c r="D25" s="95"/>
      <c r="E25" s="67"/>
      <c r="F25" s="63"/>
    </row>
    <row r="26" spans="1:6" ht="12.75" customHeight="1" x14ac:dyDescent="0.2">
      <c r="A26" s="66"/>
      <c r="B26" s="112" t="s">
        <v>21</v>
      </c>
      <c r="C26" s="98"/>
      <c r="D26" s="95"/>
      <c r="E26" s="67"/>
      <c r="F26" s="63"/>
    </row>
    <row r="27" spans="1:6" ht="12.75" customHeight="1" x14ac:dyDescent="0.2">
      <c r="A27" s="66"/>
      <c r="B27" s="126" t="s">
        <v>22</v>
      </c>
      <c r="C27" s="197"/>
      <c r="D27" s="128"/>
      <c r="E27" s="67"/>
      <c r="F27" s="63"/>
    </row>
    <row r="28" spans="1:6" ht="5.25" customHeight="1" x14ac:dyDescent="0.2">
      <c r="A28" s="66"/>
      <c r="B28" s="130"/>
      <c r="C28" s="132"/>
      <c r="D28" s="131"/>
      <c r="E28" s="67"/>
      <c r="F28" s="63"/>
    </row>
    <row r="29" spans="1:6" x14ac:dyDescent="0.2">
      <c r="A29" s="66"/>
      <c r="B29" s="219" t="s">
        <v>23</v>
      </c>
      <c r="C29" s="119"/>
      <c r="D29" s="93" t="s">
        <v>77</v>
      </c>
      <c r="E29" s="67"/>
      <c r="F29" s="63"/>
    </row>
    <row r="30" spans="1:6" x14ac:dyDescent="0.2">
      <c r="A30" s="66"/>
      <c r="B30" s="220"/>
      <c r="C30" s="94"/>
      <c r="D30" s="95" t="s">
        <v>78</v>
      </c>
      <c r="E30" s="67"/>
      <c r="F30" s="63"/>
    </row>
    <row r="31" spans="1:6" x14ac:dyDescent="0.2">
      <c r="A31" s="66"/>
      <c r="B31" s="220"/>
      <c r="C31" s="94">
        <v>2500</v>
      </c>
      <c r="D31" s="95" t="s">
        <v>79</v>
      </c>
      <c r="E31" s="67"/>
      <c r="F31" s="63"/>
    </row>
    <row r="32" spans="1:6" x14ac:dyDescent="0.2">
      <c r="A32" s="66"/>
      <c r="B32" s="220"/>
      <c r="C32" s="94"/>
      <c r="D32" s="95" t="s">
        <v>80</v>
      </c>
      <c r="E32" s="67"/>
      <c r="F32" s="63"/>
    </row>
    <row r="33" spans="1:6" x14ac:dyDescent="0.2">
      <c r="A33" s="66"/>
      <c r="B33" s="220"/>
      <c r="C33" s="94"/>
      <c r="D33" s="95" t="s">
        <v>81</v>
      </c>
      <c r="E33" s="67"/>
      <c r="F33" s="63"/>
    </row>
    <row r="34" spans="1:6" x14ac:dyDescent="0.2">
      <c r="A34" s="66"/>
      <c r="B34" s="112" t="s">
        <v>24</v>
      </c>
      <c r="C34" s="99">
        <f>(SUMPRODUCT(C10:C13,C29:C32)+C13*(1-C25)*C33)/1000000</f>
        <v>375</v>
      </c>
      <c r="D34" s="95" t="s">
        <v>82</v>
      </c>
      <c r="E34" s="67"/>
      <c r="F34" s="63"/>
    </row>
    <row r="35" spans="1:6" x14ac:dyDescent="0.2">
      <c r="A35" s="66"/>
      <c r="B35" s="220" t="s">
        <v>25</v>
      </c>
      <c r="C35" s="94"/>
      <c r="D35" s="95" t="s">
        <v>77</v>
      </c>
      <c r="E35" s="63"/>
      <c r="F35" s="63"/>
    </row>
    <row r="36" spans="1:6" x14ac:dyDescent="0.2">
      <c r="A36" s="66"/>
      <c r="B36" s="220"/>
      <c r="C36" s="94"/>
      <c r="D36" s="95" t="s">
        <v>78</v>
      </c>
      <c r="E36" s="63"/>
      <c r="F36" s="63"/>
    </row>
    <row r="37" spans="1:6" x14ac:dyDescent="0.2">
      <c r="A37" s="66"/>
      <c r="B37" s="220"/>
      <c r="C37" s="94">
        <v>15.3</v>
      </c>
      <c r="D37" s="95" t="s">
        <v>79</v>
      </c>
      <c r="E37" s="63"/>
      <c r="F37" s="63"/>
    </row>
    <row r="38" spans="1:6" x14ac:dyDescent="0.2">
      <c r="A38" s="66"/>
      <c r="B38" s="220"/>
      <c r="C38" s="94"/>
      <c r="D38" s="95" t="s">
        <v>80</v>
      </c>
      <c r="E38" s="63"/>
      <c r="F38" s="63"/>
    </row>
    <row r="39" spans="1:6" x14ac:dyDescent="0.2">
      <c r="A39" s="66"/>
      <c r="B39" s="220"/>
      <c r="C39" s="94"/>
      <c r="D39" s="95" t="s">
        <v>81</v>
      </c>
      <c r="E39" s="63"/>
      <c r="F39" s="63"/>
    </row>
    <row r="40" spans="1:6" x14ac:dyDescent="0.2">
      <c r="A40" s="66"/>
      <c r="B40" s="112" t="s">
        <v>26</v>
      </c>
      <c r="C40" s="100">
        <f>(SUMPRODUCT(C35:C38,C10:C13)+C13*(1-C25)*C39)/1000</f>
        <v>2295</v>
      </c>
      <c r="D40" s="95" t="s">
        <v>83</v>
      </c>
      <c r="E40" s="63"/>
      <c r="F40" s="63"/>
    </row>
    <row r="41" spans="1:6" x14ac:dyDescent="0.2">
      <c r="A41" s="66"/>
      <c r="B41" s="112" t="s">
        <v>27</v>
      </c>
      <c r="C41" s="94">
        <v>2.18E-2</v>
      </c>
      <c r="D41" s="95" t="s">
        <v>84</v>
      </c>
    </row>
    <row r="42" spans="1:6" x14ac:dyDescent="0.2">
      <c r="A42" s="66"/>
      <c r="B42" s="112" t="s">
        <v>28</v>
      </c>
      <c r="C42" s="101"/>
      <c r="D42" s="95" t="s">
        <v>85</v>
      </c>
    </row>
    <row r="43" spans="1:6" x14ac:dyDescent="0.2">
      <c r="A43" s="66"/>
      <c r="B43" s="112" t="s">
        <v>29</v>
      </c>
      <c r="C43" s="101"/>
      <c r="D43" s="95" t="s">
        <v>86</v>
      </c>
    </row>
    <row r="44" spans="1:6" x14ac:dyDescent="0.2">
      <c r="A44" s="66"/>
      <c r="B44" s="112" t="s">
        <v>30</v>
      </c>
      <c r="C44" s="101"/>
      <c r="D44" s="95" t="s">
        <v>87</v>
      </c>
    </row>
    <row r="45" spans="1:6" x14ac:dyDescent="0.2">
      <c r="A45" s="66"/>
      <c r="B45" s="112" t="s">
        <v>31</v>
      </c>
      <c r="C45" s="101"/>
      <c r="D45" s="95" t="s">
        <v>88</v>
      </c>
    </row>
    <row r="46" spans="1:6" x14ac:dyDescent="0.2">
      <c r="A46" s="66"/>
      <c r="B46" s="112" t="s">
        <v>32</v>
      </c>
      <c r="C46" s="95">
        <f>C44*C13*C17*(1-C25)</f>
        <v>0</v>
      </c>
      <c r="D46" s="95" t="s">
        <v>89</v>
      </c>
    </row>
    <row r="47" spans="1:6" x14ac:dyDescent="0.2">
      <c r="A47" s="66"/>
      <c r="B47" s="112" t="s">
        <v>33</v>
      </c>
      <c r="C47" s="102"/>
      <c r="D47" s="95" t="s">
        <v>90</v>
      </c>
    </row>
    <row r="48" spans="1:6" x14ac:dyDescent="0.2">
      <c r="A48" s="66"/>
      <c r="B48" s="112" t="s">
        <v>34</v>
      </c>
      <c r="C48" s="101"/>
      <c r="D48" s="95" t="s">
        <v>91</v>
      </c>
    </row>
    <row r="49" spans="1:7" x14ac:dyDescent="0.2">
      <c r="A49" s="66"/>
      <c r="B49" s="126" t="s">
        <v>35</v>
      </c>
      <c r="C49" s="198"/>
      <c r="D49" s="128" t="s">
        <v>91</v>
      </c>
    </row>
    <row r="50" spans="1:7" ht="5.25" customHeight="1" x14ac:dyDescent="0.2">
      <c r="A50" s="66"/>
      <c r="B50" s="141"/>
      <c r="C50" s="132"/>
      <c r="D50" s="131"/>
      <c r="E50" s="67"/>
      <c r="F50" s="63"/>
    </row>
    <row r="51" spans="1:7" x14ac:dyDescent="0.2">
      <c r="A51" s="66"/>
      <c r="B51" s="111" t="s">
        <v>36</v>
      </c>
      <c r="C51" s="199"/>
      <c r="D51" s="93" t="s">
        <v>88</v>
      </c>
    </row>
    <row r="52" spans="1:7" x14ac:dyDescent="0.2">
      <c r="A52" s="66"/>
      <c r="B52" s="112" t="s">
        <v>37</v>
      </c>
      <c r="C52" s="103"/>
      <c r="D52" s="95" t="s">
        <v>67</v>
      </c>
    </row>
    <row r="53" spans="1:7" x14ac:dyDescent="0.2">
      <c r="A53" s="66"/>
      <c r="B53" s="112" t="s">
        <v>38</v>
      </c>
      <c r="C53" s="103"/>
      <c r="D53" s="95" t="s">
        <v>92</v>
      </c>
    </row>
    <row r="54" spans="1:7" x14ac:dyDescent="0.2">
      <c r="A54" s="66"/>
      <c r="B54" s="112" t="s">
        <v>39</v>
      </c>
      <c r="C54" s="103"/>
      <c r="D54" s="95" t="s">
        <v>88</v>
      </c>
    </row>
    <row r="55" spans="1:7" x14ac:dyDescent="0.2">
      <c r="A55" s="66"/>
      <c r="B55" s="112" t="s">
        <v>40</v>
      </c>
      <c r="C55" s="103"/>
      <c r="D55" s="95" t="s">
        <v>67</v>
      </c>
    </row>
    <row r="56" spans="1:7" x14ac:dyDescent="0.2">
      <c r="A56" s="66"/>
      <c r="B56" s="112" t="s">
        <v>41</v>
      </c>
      <c r="C56" s="103"/>
      <c r="D56" s="95" t="s">
        <v>92</v>
      </c>
    </row>
    <row r="57" spans="1:7" x14ac:dyDescent="0.2">
      <c r="A57" s="66"/>
      <c r="B57" s="112" t="s">
        <v>42</v>
      </c>
      <c r="C57" s="103"/>
      <c r="D57" s="95"/>
    </row>
    <row r="58" spans="1:7" x14ac:dyDescent="0.2">
      <c r="A58" s="66"/>
      <c r="B58" s="112" t="s">
        <v>43</v>
      </c>
      <c r="C58" s="103"/>
      <c r="D58" s="95" t="s">
        <v>74</v>
      </c>
    </row>
    <row r="59" spans="1:7" x14ac:dyDescent="0.2">
      <c r="A59" s="66"/>
      <c r="B59" s="112" t="s">
        <v>44</v>
      </c>
      <c r="C59" s="103"/>
      <c r="D59" s="95" t="s">
        <v>74</v>
      </c>
    </row>
    <row r="60" spans="1:7" x14ac:dyDescent="0.2">
      <c r="A60" s="66"/>
      <c r="B60" s="126" t="s">
        <v>45</v>
      </c>
      <c r="C60" s="200"/>
      <c r="D60" s="128" t="s">
        <v>74</v>
      </c>
    </row>
    <row r="61" spans="1:7" ht="5.25" customHeight="1" x14ac:dyDescent="0.2">
      <c r="A61" s="66"/>
      <c r="B61" s="141"/>
      <c r="C61" s="132"/>
      <c r="D61" s="131"/>
      <c r="E61" s="67"/>
      <c r="F61" s="63"/>
    </row>
    <row r="62" spans="1:7" x14ac:dyDescent="0.2">
      <c r="A62" s="66"/>
      <c r="B62" s="111" t="s">
        <v>46</v>
      </c>
      <c r="C62" s="201" t="s">
        <v>47</v>
      </c>
      <c r="D62" s="93"/>
      <c r="G62" s="68"/>
    </row>
    <row r="63" spans="1:7" x14ac:dyDescent="0.2">
      <c r="A63" s="66"/>
      <c r="B63" s="112" t="s">
        <v>48</v>
      </c>
      <c r="C63" s="104">
        <v>0.44</v>
      </c>
      <c r="D63" s="95"/>
    </row>
    <row r="64" spans="1:7" x14ac:dyDescent="0.2">
      <c r="A64" s="66"/>
      <c r="B64" s="112" t="s">
        <v>49</v>
      </c>
      <c r="C64" s="105">
        <v>51920000</v>
      </c>
      <c r="D64" s="95" t="s">
        <v>93</v>
      </c>
    </row>
    <row r="65" spans="1:6" x14ac:dyDescent="0.2">
      <c r="A65" s="66"/>
      <c r="B65" s="112" t="s">
        <v>49</v>
      </c>
      <c r="C65" s="105"/>
      <c r="D65" s="95" t="s">
        <v>79</v>
      </c>
    </row>
    <row r="66" spans="1:6" x14ac:dyDescent="0.2">
      <c r="A66" s="66"/>
      <c r="B66" s="112" t="s">
        <v>50</v>
      </c>
      <c r="C66" s="106">
        <v>1</v>
      </c>
      <c r="D66" s="95"/>
    </row>
    <row r="67" spans="1:6" x14ac:dyDescent="0.2">
      <c r="A67" s="66"/>
      <c r="B67" s="126" t="s">
        <v>51</v>
      </c>
      <c r="C67" s="202">
        <f>IF(C65=0,C66,MIN(C66,C65/C31))</f>
        <v>1</v>
      </c>
      <c r="D67" s="128"/>
    </row>
    <row r="68" spans="1:6" ht="5.25" customHeight="1" x14ac:dyDescent="0.2">
      <c r="A68" s="66"/>
      <c r="B68" s="141"/>
      <c r="C68" s="132"/>
      <c r="D68" s="131"/>
      <c r="E68" s="67"/>
      <c r="F68" s="63"/>
    </row>
    <row r="69" spans="1:6" ht="12" customHeight="1" x14ac:dyDescent="0.2">
      <c r="A69" s="66"/>
      <c r="B69" s="111" t="s">
        <v>52</v>
      </c>
      <c r="C69" s="203">
        <v>0.02</v>
      </c>
      <c r="D69" s="93"/>
    </row>
    <row r="70" spans="1:6" x14ac:dyDescent="0.2">
      <c r="A70" s="66"/>
      <c r="B70" s="112" t="s">
        <v>53</v>
      </c>
      <c r="C70" s="98">
        <v>0.05</v>
      </c>
      <c r="D70" s="95"/>
    </row>
    <row r="71" spans="1:6" x14ac:dyDescent="0.2">
      <c r="A71" s="66"/>
      <c r="B71" s="112" t="s">
        <v>54</v>
      </c>
      <c r="C71" s="107">
        <v>0.15</v>
      </c>
      <c r="D71" s="95"/>
    </row>
    <row r="72" spans="1:6" x14ac:dyDescent="0.2">
      <c r="A72" s="66"/>
      <c r="B72" s="112" t="s">
        <v>55</v>
      </c>
      <c r="C72" s="98">
        <v>0.2</v>
      </c>
      <c r="D72" s="95"/>
    </row>
    <row r="73" spans="1:6" x14ac:dyDescent="0.2">
      <c r="A73" s="66"/>
      <c r="B73" s="114" t="s">
        <v>56</v>
      </c>
      <c r="C73" s="108">
        <f>1-C72</f>
        <v>0.8</v>
      </c>
      <c r="D73" s="95"/>
    </row>
    <row r="74" spans="1:6" x14ac:dyDescent="0.2">
      <c r="A74" s="66"/>
      <c r="B74" s="195" t="s">
        <v>57</v>
      </c>
      <c r="C74" s="204">
        <v>0.25</v>
      </c>
      <c r="D74" s="128"/>
    </row>
    <row r="75" spans="1:6" ht="5.25" customHeight="1" x14ac:dyDescent="0.2">
      <c r="A75" s="66"/>
      <c r="B75" s="141"/>
      <c r="C75" s="132"/>
      <c r="D75" s="131"/>
      <c r="E75" s="67"/>
      <c r="F75" s="63"/>
    </row>
    <row r="76" spans="1:6" ht="12.75" customHeight="1" x14ac:dyDescent="0.2">
      <c r="A76" s="66"/>
      <c r="B76" s="196" t="s">
        <v>58</v>
      </c>
      <c r="C76" s="199">
        <v>0.34</v>
      </c>
      <c r="D76" s="93" t="s">
        <v>66</v>
      </c>
    </row>
    <row r="77" spans="1:6" ht="12.75" customHeight="1" x14ac:dyDescent="0.2">
      <c r="A77" s="66"/>
      <c r="B77" s="115" t="s">
        <v>59</v>
      </c>
      <c r="C77" s="103"/>
      <c r="D77" s="95" t="s">
        <v>67</v>
      </c>
    </row>
    <row r="78" spans="1:6" ht="12.75" customHeight="1" x14ac:dyDescent="0.2">
      <c r="A78" s="66"/>
      <c r="B78" s="115" t="s">
        <v>60</v>
      </c>
      <c r="C78" s="103"/>
      <c r="D78" s="95" t="s">
        <v>86</v>
      </c>
    </row>
    <row r="79" spans="1:6" x14ac:dyDescent="0.2">
      <c r="A79" s="66"/>
      <c r="B79" s="114" t="s">
        <v>61</v>
      </c>
      <c r="C79" s="94">
        <v>15</v>
      </c>
      <c r="D79" s="95" t="s">
        <v>94</v>
      </c>
    </row>
    <row r="80" spans="1:6" x14ac:dyDescent="0.2">
      <c r="A80" s="66"/>
      <c r="B80" s="114" t="s">
        <v>62</v>
      </c>
      <c r="C80" s="94">
        <v>15</v>
      </c>
      <c r="D80" s="95" t="s">
        <v>94</v>
      </c>
    </row>
    <row r="81" spans="1:44" x14ac:dyDescent="0.2">
      <c r="A81" s="66"/>
      <c r="B81" s="113" t="s">
        <v>63</v>
      </c>
      <c r="C81" s="94">
        <v>15</v>
      </c>
      <c r="D81" s="95" t="s">
        <v>94</v>
      </c>
    </row>
    <row r="82" spans="1:44" ht="7.5" customHeight="1" x14ac:dyDescent="0.2">
      <c r="A82" s="66"/>
      <c r="E82" s="63"/>
      <c r="F82" s="66"/>
    </row>
    <row r="83" spans="1:44" x14ac:dyDescent="0.2">
      <c r="A83" s="66"/>
      <c r="B83" s="84" t="s">
        <v>133</v>
      </c>
      <c r="C83" s="85" t="s">
        <v>1</v>
      </c>
      <c r="D83" s="86" t="s">
        <v>65</v>
      </c>
      <c r="E83" s="66"/>
      <c r="F83" s="66"/>
    </row>
    <row r="84" spans="1:44" x14ac:dyDescent="0.2">
      <c r="A84" s="66"/>
      <c r="B84" s="111" t="s">
        <v>2</v>
      </c>
      <c r="C84" s="110">
        <f>C85*100/1000*3.6</f>
        <v>11.995840488944463</v>
      </c>
      <c r="D84" s="93" t="s">
        <v>66</v>
      </c>
      <c r="F84" s="69"/>
    </row>
    <row r="85" spans="1:44" x14ac:dyDescent="0.2">
      <c r="A85" s="66"/>
      <c r="B85" s="112" t="s">
        <v>3</v>
      </c>
      <c r="C85" s="109">
        <f>(D139-D131)/D132</f>
        <v>33.321779135956838</v>
      </c>
      <c r="D85" s="95" t="s">
        <v>67</v>
      </c>
      <c r="F85" s="66"/>
    </row>
    <row r="86" spans="1:44" x14ac:dyDescent="0.2">
      <c r="A86" s="66"/>
      <c r="B86" s="113" t="s">
        <v>4</v>
      </c>
      <c r="C86" s="109">
        <f>C85*100/1000*31.65</f>
        <v>105.4634309653034</v>
      </c>
      <c r="D86" s="95" t="s">
        <v>68</v>
      </c>
      <c r="F86" s="66"/>
    </row>
    <row r="87" spans="1:44" ht="7.5" customHeight="1" x14ac:dyDescent="0.2">
      <c r="A87" s="66"/>
      <c r="F87" s="66"/>
    </row>
    <row r="88" spans="1:44" x14ac:dyDescent="0.2">
      <c r="A88" s="66"/>
      <c r="B88" s="61" t="s">
        <v>134</v>
      </c>
      <c r="F88" s="66"/>
    </row>
    <row r="89" spans="1:44" ht="13.5" thickBot="1" x14ac:dyDescent="0.25">
      <c r="A89" s="66"/>
      <c r="B89" s="61" t="s">
        <v>135</v>
      </c>
      <c r="C89" s="62" t="s">
        <v>94</v>
      </c>
      <c r="D89" s="62">
        <v>0</v>
      </c>
      <c r="E89" s="61">
        <v>1</v>
      </c>
      <c r="F89" s="66">
        <v>2</v>
      </c>
      <c r="G89" s="61">
        <v>3</v>
      </c>
      <c r="H89" s="61">
        <v>4</v>
      </c>
      <c r="I89" s="61">
        <v>5</v>
      </c>
      <c r="J89" s="61">
        <v>6</v>
      </c>
      <c r="K89" s="61">
        <v>7</v>
      </c>
      <c r="L89" s="61">
        <v>8</v>
      </c>
      <c r="M89" s="61">
        <v>9</v>
      </c>
      <c r="N89" s="61">
        <v>10</v>
      </c>
      <c r="O89" s="61">
        <v>11</v>
      </c>
      <c r="P89" s="61">
        <v>12</v>
      </c>
      <c r="Q89" s="61">
        <v>13</v>
      </c>
      <c r="R89" s="61">
        <v>14</v>
      </c>
      <c r="S89" s="61">
        <v>15</v>
      </c>
      <c r="T89" s="61">
        <v>16</v>
      </c>
      <c r="U89" s="61">
        <v>17</v>
      </c>
      <c r="V89" s="61">
        <v>18</v>
      </c>
      <c r="W89" s="61">
        <v>19</v>
      </c>
      <c r="X89" s="61">
        <v>20</v>
      </c>
      <c r="Y89" s="61">
        <v>21</v>
      </c>
      <c r="Z89" s="61">
        <v>22</v>
      </c>
      <c r="AA89" s="61">
        <v>23</v>
      </c>
      <c r="AB89" s="61">
        <v>24</v>
      </c>
      <c r="AC89" s="61">
        <v>25</v>
      </c>
      <c r="AD89" s="61">
        <v>26</v>
      </c>
      <c r="AE89" s="61">
        <v>27</v>
      </c>
      <c r="AF89" s="61">
        <v>28</v>
      </c>
      <c r="AG89" s="61">
        <v>29</v>
      </c>
      <c r="AH89" s="61">
        <v>30</v>
      </c>
      <c r="AI89" s="61">
        <v>31</v>
      </c>
      <c r="AJ89" s="61">
        <v>32</v>
      </c>
      <c r="AK89" s="61">
        <v>33</v>
      </c>
      <c r="AL89" s="61">
        <v>34</v>
      </c>
      <c r="AM89" s="61">
        <v>35</v>
      </c>
      <c r="AN89" s="61">
        <v>36</v>
      </c>
      <c r="AO89" s="61">
        <v>37</v>
      </c>
      <c r="AP89" s="61">
        <v>38</v>
      </c>
      <c r="AQ89" s="61">
        <v>39</v>
      </c>
      <c r="AR89" s="61">
        <v>40</v>
      </c>
    </row>
    <row r="90" spans="1:44" ht="15" thickTop="1" x14ac:dyDescent="0.2">
      <c r="A90" s="63"/>
      <c r="B90" s="208"/>
      <c r="C90" s="208" t="s">
        <v>136</v>
      </c>
      <c r="D90" s="208"/>
      <c r="E90" s="208">
        <f t="shared" ref="E90:AR90" si="0">POWER(1+$C$69,E89-$E$89)</f>
        <v>1</v>
      </c>
      <c r="F90" s="208">
        <f t="shared" si="0"/>
        <v>1.02</v>
      </c>
      <c r="G90" s="208">
        <f t="shared" si="0"/>
        <v>1.0404</v>
      </c>
      <c r="H90" s="208">
        <f t="shared" si="0"/>
        <v>1.0612079999999999</v>
      </c>
      <c r="I90" s="208">
        <f t="shared" si="0"/>
        <v>1.08243216</v>
      </c>
      <c r="J90" s="208">
        <f t="shared" si="0"/>
        <v>1.1040808032</v>
      </c>
      <c r="K90" s="208">
        <f t="shared" si="0"/>
        <v>1.1261624192640001</v>
      </c>
      <c r="L90" s="208">
        <f t="shared" si="0"/>
        <v>1.1486856676492798</v>
      </c>
      <c r="M90" s="208">
        <f t="shared" si="0"/>
        <v>1.1716593810022655</v>
      </c>
      <c r="N90" s="208">
        <f t="shared" si="0"/>
        <v>1.1950925686223108</v>
      </c>
      <c r="O90" s="208">
        <f t="shared" si="0"/>
        <v>1.2189944199947571</v>
      </c>
      <c r="P90" s="208">
        <f t="shared" si="0"/>
        <v>1.243374308394652</v>
      </c>
      <c r="Q90" s="208">
        <f t="shared" si="0"/>
        <v>1.2682417945625453</v>
      </c>
      <c r="R90" s="208">
        <f t="shared" si="0"/>
        <v>1.2936066304537961</v>
      </c>
      <c r="S90" s="208">
        <f t="shared" si="0"/>
        <v>1.3194787630628722</v>
      </c>
      <c r="T90" s="208">
        <f t="shared" si="0"/>
        <v>1.3458683383241292</v>
      </c>
      <c r="U90" s="208">
        <f t="shared" si="0"/>
        <v>1.372785705090612</v>
      </c>
      <c r="V90" s="208">
        <f t="shared" si="0"/>
        <v>1.4002414191924244</v>
      </c>
      <c r="W90" s="208">
        <f t="shared" si="0"/>
        <v>1.4282462475762727</v>
      </c>
      <c r="X90" s="208">
        <f t="shared" si="0"/>
        <v>1.4568111725277981</v>
      </c>
      <c r="Y90" s="208">
        <f t="shared" si="0"/>
        <v>1.4859473959783542</v>
      </c>
      <c r="Z90" s="208">
        <f t="shared" si="0"/>
        <v>1.5156663438979212</v>
      </c>
      <c r="AA90" s="208">
        <f t="shared" si="0"/>
        <v>1.5459796707758797</v>
      </c>
      <c r="AB90" s="208">
        <f t="shared" si="0"/>
        <v>1.576899264191397</v>
      </c>
      <c r="AC90" s="208">
        <f t="shared" si="0"/>
        <v>1.608437249475225</v>
      </c>
      <c r="AD90" s="208">
        <f t="shared" si="0"/>
        <v>1.6406059944647295</v>
      </c>
      <c r="AE90" s="208">
        <f t="shared" si="0"/>
        <v>1.6734181143540243</v>
      </c>
      <c r="AF90" s="208">
        <f t="shared" si="0"/>
        <v>1.7068864766411045</v>
      </c>
      <c r="AG90" s="208">
        <f t="shared" si="0"/>
        <v>1.7410242061739269</v>
      </c>
      <c r="AH90" s="208">
        <f t="shared" si="0"/>
        <v>1.7758446902974052</v>
      </c>
      <c r="AI90" s="208">
        <f t="shared" si="0"/>
        <v>1.8113615841033535</v>
      </c>
      <c r="AJ90" s="208">
        <f t="shared" si="0"/>
        <v>1.8475888157854201</v>
      </c>
      <c r="AK90" s="208">
        <f t="shared" si="0"/>
        <v>1.8845405921011289</v>
      </c>
      <c r="AL90" s="208">
        <f t="shared" si="0"/>
        <v>1.9222314039431516</v>
      </c>
      <c r="AM90" s="208">
        <f t="shared" si="0"/>
        <v>1.9606760320220145</v>
      </c>
      <c r="AN90" s="208">
        <f t="shared" si="0"/>
        <v>1.9998895526624547</v>
      </c>
      <c r="AO90" s="208">
        <f t="shared" si="0"/>
        <v>2.0398873437157037</v>
      </c>
      <c r="AP90" s="208">
        <f t="shared" si="0"/>
        <v>2.080685090590018</v>
      </c>
      <c r="AQ90" s="208">
        <f t="shared" si="0"/>
        <v>2.1222987924018186</v>
      </c>
      <c r="AR90" s="208">
        <f t="shared" si="0"/>
        <v>2.1647447682498542</v>
      </c>
    </row>
    <row r="91" spans="1:44" s="66" customFormat="1" x14ac:dyDescent="0.2">
      <c r="A91" s="63"/>
      <c r="B91" s="133" t="s">
        <v>137</v>
      </c>
      <c r="C91" s="134" t="s">
        <v>93</v>
      </c>
      <c r="D91" s="135">
        <f>-D133</f>
        <v>-375000000</v>
      </c>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6"/>
    </row>
    <row r="92" spans="1:44" s="66" customFormat="1" ht="6" customHeight="1" x14ac:dyDescent="0.2">
      <c r="A92" s="63"/>
      <c r="B92" s="137"/>
      <c r="C92" s="138"/>
      <c r="D92" s="139"/>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40"/>
    </row>
    <row r="93" spans="1:44" s="66" customFormat="1" x14ac:dyDescent="0.2">
      <c r="A93" s="63"/>
      <c r="B93" s="91" t="s">
        <v>138</v>
      </c>
      <c r="C93" s="145" t="s">
        <v>139</v>
      </c>
      <c r="D93" s="146"/>
      <c r="E93" s="147">
        <f t="shared" ref="E93:AR93" si="1">IF(E89&gt;$C$18,0,$C$10*$C$15*IF($C$21=0,1,$C$21))</f>
        <v>480000000</v>
      </c>
      <c r="F93" s="147">
        <f t="shared" si="1"/>
        <v>480000000</v>
      </c>
      <c r="G93" s="147">
        <f t="shared" si="1"/>
        <v>480000000</v>
      </c>
      <c r="H93" s="147">
        <f t="shared" si="1"/>
        <v>480000000</v>
      </c>
      <c r="I93" s="147">
        <f t="shared" si="1"/>
        <v>480000000</v>
      </c>
      <c r="J93" s="147">
        <f t="shared" si="1"/>
        <v>480000000</v>
      </c>
      <c r="K93" s="147">
        <f t="shared" si="1"/>
        <v>480000000</v>
      </c>
      <c r="L93" s="147">
        <f t="shared" si="1"/>
        <v>480000000</v>
      </c>
      <c r="M93" s="147">
        <f t="shared" si="1"/>
        <v>480000000</v>
      </c>
      <c r="N93" s="147">
        <f t="shared" si="1"/>
        <v>480000000</v>
      </c>
      <c r="O93" s="147">
        <f t="shared" si="1"/>
        <v>480000000</v>
      </c>
      <c r="P93" s="147">
        <f t="shared" si="1"/>
        <v>480000000</v>
      </c>
      <c r="Q93" s="147">
        <f t="shared" si="1"/>
        <v>480000000</v>
      </c>
      <c r="R93" s="147">
        <f t="shared" si="1"/>
        <v>480000000</v>
      </c>
      <c r="S93" s="147">
        <f t="shared" si="1"/>
        <v>480000000</v>
      </c>
      <c r="T93" s="147">
        <f t="shared" si="1"/>
        <v>0</v>
      </c>
      <c r="U93" s="147">
        <f t="shared" si="1"/>
        <v>0</v>
      </c>
      <c r="V93" s="147">
        <f t="shared" si="1"/>
        <v>0</v>
      </c>
      <c r="W93" s="147">
        <f t="shared" si="1"/>
        <v>0</v>
      </c>
      <c r="X93" s="147">
        <f t="shared" si="1"/>
        <v>0</v>
      </c>
      <c r="Y93" s="147">
        <f t="shared" si="1"/>
        <v>0</v>
      </c>
      <c r="Z93" s="147">
        <f t="shared" si="1"/>
        <v>0</v>
      </c>
      <c r="AA93" s="147">
        <f t="shared" si="1"/>
        <v>0</v>
      </c>
      <c r="AB93" s="147">
        <f t="shared" si="1"/>
        <v>0</v>
      </c>
      <c r="AC93" s="147">
        <f t="shared" si="1"/>
        <v>0</v>
      </c>
      <c r="AD93" s="147">
        <f t="shared" si="1"/>
        <v>0</v>
      </c>
      <c r="AE93" s="147">
        <f t="shared" si="1"/>
        <v>0</v>
      </c>
      <c r="AF93" s="147">
        <f t="shared" si="1"/>
        <v>0</v>
      </c>
      <c r="AG93" s="147">
        <f t="shared" si="1"/>
        <v>0</v>
      </c>
      <c r="AH93" s="147">
        <f t="shared" si="1"/>
        <v>0</v>
      </c>
      <c r="AI93" s="147">
        <f t="shared" si="1"/>
        <v>0</v>
      </c>
      <c r="AJ93" s="147">
        <f t="shared" si="1"/>
        <v>0</v>
      </c>
      <c r="AK93" s="147">
        <f t="shared" si="1"/>
        <v>0</v>
      </c>
      <c r="AL93" s="147">
        <f t="shared" si="1"/>
        <v>0</v>
      </c>
      <c r="AM93" s="147">
        <f t="shared" si="1"/>
        <v>0</v>
      </c>
      <c r="AN93" s="147">
        <f t="shared" si="1"/>
        <v>0</v>
      </c>
      <c r="AO93" s="147">
        <f t="shared" si="1"/>
        <v>0</v>
      </c>
      <c r="AP93" s="147">
        <f t="shared" si="1"/>
        <v>0</v>
      </c>
      <c r="AQ93" s="147">
        <f t="shared" si="1"/>
        <v>0</v>
      </c>
      <c r="AR93" s="148">
        <f t="shared" si="1"/>
        <v>0</v>
      </c>
    </row>
    <row r="94" spans="1:44" s="66" customFormat="1" x14ac:dyDescent="0.2">
      <c r="A94" s="63"/>
      <c r="B94" s="141" t="s">
        <v>140</v>
      </c>
      <c r="C94" s="142" t="s">
        <v>139</v>
      </c>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3"/>
      <c r="AO94" s="143"/>
      <c r="AP94" s="143"/>
      <c r="AQ94" s="143"/>
      <c r="AR94" s="144"/>
    </row>
    <row r="95" spans="1:44" s="66" customFormat="1" x14ac:dyDescent="0.2">
      <c r="A95" s="63"/>
      <c r="B95" s="116" t="s">
        <v>141</v>
      </c>
      <c r="C95" s="149" t="s">
        <v>142</v>
      </c>
      <c r="D95" s="150"/>
      <c r="E95" s="151">
        <f t="shared" ref="E95:AR95" si="2">IF(E89&gt;$C$18,0,$C$10*$C$16*3.6/1000*IF($C$22=0,1,$C$22))</f>
        <v>0</v>
      </c>
      <c r="F95" s="151">
        <f t="shared" si="2"/>
        <v>0</v>
      </c>
      <c r="G95" s="151">
        <f t="shared" si="2"/>
        <v>0</v>
      </c>
      <c r="H95" s="151">
        <f t="shared" si="2"/>
        <v>0</v>
      </c>
      <c r="I95" s="151">
        <f t="shared" si="2"/>
        <v>0</v>
      </c>
      <c r="J95" s="151">
        <f t="shared" si="2"/>
        <v>0</v>
      </c>
      <c r="K95" s="151">
        <f t="shared" si="2"/>
        <v>0</v>
      </c>
      <c r="L95" s="151">
        <f t="shared" si="2"/>
        <v>0</v>
      </c>
      <c r="M95" s="151">
        <f t="shared" si="2"/>
        <v>0</v>
      </c>
      <c r="N95" s="151">
        <f t="shared" si="2"/>
        <v>0</v>
      </c>
      <c r="O95" s="151">
        <f t="shared" si="2"/>
        <v>0</v>
      </c>
      <c r="P95" s="151">
        <f t="shared" si="2"/>
        <v>0</v>
      </c>
      <c r="Q95" s="151">
        <f t="shared" si="2"/>
        <v>0</v>
      </c>
      <c r="R95" s="151">
        <f t="shared" si="2"/>
        <v>0</v>
      </c>
      <c r="S95" s="151">
        <f t="shared" si="2"/>
        <v>0</v>
      </c>
      <c r="T95" s="151">
        <f t="shared" si="2"/>
        <v>0</v>
      </c>
      <c r="U95" s="151">
        <f t="shared" si="2"/>
        <v>0</v>
      </c>
      <c r="V95" s="151">
        <f t="shared" si="2"/>
        <v>0</v>
      </c>
      <c r="W95" s="151">
        <f t="shared" si="2"/>
        <v>0</v>
      </c>
      <c r="X95" s="151">
        <f t="shared" si="2"/>
        <v>0</v>
      </c>
      <c r="Y95" s="151">
        <f t="shared" si="2"/>
        <v>0</v>
      </c>
      <c r="Z95" s="151">
        <f t="shared" si="2"/>
        <v>0</v>
      </c>
      <c r="AA95" s="151">
        <f t="shared" si="2"/>
        <v>0</v>
      </c>
      <c r="AB95" s="151">
        <f t="shared" si="2"/>
        <v>0</v>
      </c>
      <c r="AC95" s="151">
        <f t="shared" si="2"/>
        <v>0</v>
      </c>
      <c r="AD95" s="151">
        <f t="shared" si="2"/>
        <v>0</v>
      </c>
      <c r="AE95" s="151">
        <f t="shared" si="2"/>
        <v>0</v>
      </c>
      <c r="AF95" s="151">
        <f t="shared" si="2"/>
        <v>0</v>
      </c>
      <c r="AG95" s="151">
        <f t="shared" si="2"/>
        <v>0</v>
      </c>
      <c r="AH95" s="151">
        <f t="shared" si="2"/>
        <v>0</v>
      </c>
      <c r="AI95" s="151">
        <f t="shared" si="2"/>
        <v>0</v>
      </c>
      <c r="AJ95" s="151">
        <f t="shared" si="2"/>
        <v>0</v>
      </c>
      <c r="AK95" s="151">
        <f t="shared" si="2"/>
        <v>0</v>
      </c>
      <c r="AL95" s="151">
        <f t="shared" si="2"/>
        <v>0</v>
      </c>
      <c r="AM95" s="151">
        <f t="shared" si="2"/>
        <v>0</v>
      </c>
      <c r="AN95" s="151">
        <f t="shared" si="2"/>
        <v>0</v>
      </c>
      <c r="AO95" s="151">
        <f t="shared" si="2"/>
        <v>0</v>
      </c>
      <c r="AP95" s="151">
        <f t="shared" si="2"/>
        <v>0</v>
      </c>
      <c r="AQ95" s="151">
        <f t="shared" si="2"/>
        <v>0</v>
      </c>
      <c r="AR95" s="152">
        <f t="shared" si="2"/>
        <v>0</v>
      </c>
    </row>
    <row r="96" spans="1:44" s="66" customFormat="1" x14ac:dyDescent="0.2">
      <c r="A96" s="63"/>
      <c r="B96" s="117" t="s">
        <v>143</v>
      </c>
      <c r="C96" s="122" t="s">
        <v>142</v>
      </c>
      <c r="D96" s="153"/>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4"/>
      <c r="AP96" s="154"/>
      <c r="AQ96" s="154"/>
      <c r="AR96" s="155"/>
    </row>
    <row r="97" spans="1:44" s="66" customFormat="1" x14ac:dyDescent="0.2">
      <c r="A97" s="63"/>
      <c r="B97" s="117" t="s">
        <v>144</v>
      </c>
      <c r="C97" s="122" t="s">
        <v>145</v>
      </c>
      <c r="D97" s="153"/>
      <c r="E97" s="154">
        <f t="shared" ref="E97:AR97" si="3">IF(E89&gt;$C$18,0,$C$13*(1-$C$25)*$C$17)</f>
        <v>0</v>
      </c>
      <c r="F97" s="154">
        <f t="shared" si="3"/>
        <v>0</v>
      </c>
      <c r="G97" s="154">
        <f t="shared" si="3"/>
        <v>0</v>
      </c>
      <c r="H97" s="154">
        <f t="shared" si="3"/>
        <v>0</v>
      </c>
      <c r="I97" s="154">
        <f t="shared" si="3"/>
        <v>0</v>
      </c>
      <c r="J97" s="154">
        <f t="shared" si="3"/>
        <v>0</v>
      </c>
      <c r="K97" s="154">
        <f t="shared" si="3"/>
        <v>0</v>
      </c>
      <c r="L97" s="154">
        <f t="shared" si="3"/>
        <v>0</v>
      </c>
      <c r="M97" s="154">
        <f t="shared" si="3"/>
        <v>0</v>
      </c>
      <c r="N97" s="154">
        <f t="shared" si="3"/>
        <v>0</v>
      </c>
      <c r="O97" s="154">
        <f t="shared" si="3"/>
        <v>0</v>
      </c>
      <c r="P97" s="154">
        <f t="shared" si="3"/>
        <v>0</v>
      </c>
      <c r="Q97" s="154">
        <f t="shared" si="3"/>
        <v>0</v>
      </c>
      <c r="R97" s="154">
        <f t="shared" si="3"/>
        <v>0</v>
      </c>
      <c r="S97" s="154">
        <f t="shared" si="3"/>
        <v>0</v>
      </c>
      <c r="T97" s="154">
        <f t="shared" si="3"/>
        <v>0</v>
      </c>
      <c r="U97" s="154">
        <f t="shared" si="3"/>
        <v>0</v>
      </c>
      <c r="V97" s="154">
        <f t="shared" si="3"/>
        <v>0</v>
      </c>
      <c r="W97" s="154">
        <f t="shared" si="3"/>
        <v>0</v>
      </c>
      <c r="X97" s="154">
        <f t="shared" si="3"/>
        <v>0</v>
      </c>
      <c r="Y97" s="154">
        <f t="shared" si="3"/>
        <v>0</v>
      </c>
      <c r="Z97" s="154">
        <f t="shared" si="3"/>
        <v>0</v>
      </c>
      <c r="AA97" s="154">
        <f t="shared" si="3"/>
        <v>0</v>
      </c>
      <c r="AB97" s="154">
        <f t="shared" si="3"/>
        <v>0</v>
      </c>
      <c r="AC97" s="154">
        <f t="shared" si="3"/>
        <v>0</v>
      </c>
      <c r="AD97" s="154">
        <f t="shared" si="3"/>
        <v>0</v>
      </c>
      <c r="AE97" s="154">
        <f t="shared" si="3"/>
        <v>0</v>
      </c>
      <c r="AF97" s="154">
        <f t="shared" si="3"/>
        <v>0</v>
      </c>
      <c r="AG97" s="154">
        <f t="shared" si="3"/>
        <v>0</v>
      </c>
      <c r="AH97" s="154">
        <f t="shared" si="3"/>
        <v>0</v>
      </c>
      <c r="AI97" s="154">
        <f t="shared" si="3"/>
        <v>0</v>
      </c>
      <c r="AJ97" s="154">
        <f t="shared" si="3"/>
        <v>0</v>
      </c>
      <c r="AK97" s="154">
        <f t="shared" si="3"/>
        <v>0</v>
      </c>
      <c r="AL97" s="154">
        <f t="shared" si="3"/>
        <v>0</v>
      </c>
      <c r="AM97" s="154">
        <f t="shared" si="3"/>
        <v>0</v>
      </c>
      <c r="AN97" s="154">
        <f t="shared" si="3"/>
        <v>0</v>
      </c>
      <c r="AO97" s="154">
        <f t="shared" si="3"/>
        <v>0</v>
      </c>
      <c r="AP97" s="154">
        <f t="shared" si="3"/>
        <v>0</v>
      </c>
      <c r="AQ97" s="154">
        <f t="shared" si="3"/>
        <v>0</v>
      </c>
      <c r="AR97" s="155">
        <f t="shared" si="3"/>
        <v>0</v>
      </c>
    </row>
    <row r="98" spans="1:44" s="66" customFormat="1" x14ac:dyDescent="0.2">
      <c r="A98" s="63"/>
      <c r="B98" s="117" t="s">
        <v>146</v>
      </c>
      <c r="C98" s="122" t="s">
        <v>145</v>
      </c>
      <c r="D98" s="153"/>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c r="AE98" s="154"/>
      <c r="AF98" s="154"/>
      <c r="AG98" s="154"/>
      <c r="AH98" s="154"/>
      <c r="AI98" s="154"/>
      <c r="AJ98" s="154"/>
      <c r="AK98" s="154"/>
      <c r="AL98" s="154"/>
      <c r="AM98" s="154"/>
      <c r="AN98" s="154"/>
      <c r="AO98" s="154"/>
      <c r="AP98" s="154"/>
      <c r="AQ98" s="154"/>
      <c r="AR98" s="155"/>
    </row>
    <row r="99" spans="1:44" s="66" customFormat="1" x14ac:dyDescent="0.2">
      <c r="A99" s="63"/>
      <c r="B99" s="117" t="s">
        <v>147</v>
      </c>
      <c r="C99" s="122" t="s">
        <v>145</v>
      </c>
      <c r="D99" s="153"/>
      <c r="E99" s="154">
        <f t="shared" ref="E99:AR99" si="4">IF(E89&gt;$C$18,0,$C$14*$C$17)</f>
        <v>0</v>
      </c>
      <c r="F99" s="154">
        <f t="shared" si="4"/>
        <v>0</v>
      </c>
      <c r="G99" s="154">
        <f t="shared" si="4"/>
        <v>0</v>
      </c>
      <c r="H99" s="154">
        <f t="shared" si="4"/>
        <v>0</v>
      </c>
      <c r="I99" s="154">
        <f t="shared" si="4"/>
        <v>0</v>
      </c>
      <c r="J99" s="154">
        <f t="shared" si="4"/>
        <v>0</v>
      </c>
      <c r="K99" s="154">
        <f t="shared" si="4"/>
        <v>0</v>
      </c>
      <c r="L99" s="154">
        <f t="shared" si="4"/>
        <v>0</v>
      </c>
      <c r="M99" s="154">
        <f t="shared" si="4"/>
        <v>0</v>
      </c>
      <c r="N99" s="154">
        <f t="shared" si="4"/>
        <v>0</v>
      </c>
      <c r="O99" s="154">
        <f t="shared" si="4"/>
        <v>0</v>
      </c>
      <c r="P99" s="154">
        <f t="shared" si="4"/>
        <v>0</v>
      </c>
      <c r="Q99" s="154">
        <f t="shared" si="4"/>
        <v>0</v>
      </c>
      <c r="R99" s="154">
        <f t="shared" si="4"/>
        <v>0</v>
      </c>
      <c r="S99" s="154">
        <f t="shared" si="4"/>
        <v>0</v>
      </c>
      <c r="T99" s="154">
        <f t="shared" si="4"/>
        <v>0</v>
      </c>
      <c r="U99" s="154">
        <f t="shared" si="4"/>
        <v>0</v>
      </c>
      <c r="V99" s="154">
        <f t="shared" si="4"/>
        <v>0</v>
      </c>
      <c r="W99" s="154">
        <f t="shared" si="4"/>
        <v>0</v>
      </c>
      <c r="X99" s="154">
        <f t="shared" si="4"/>
        <v>0</v>
      </c>
      <c r="Y99" s="154">
        <f t="shared" si="4"/>
        <v>0</v>
      </c>
      <c r="Z99" s="154">
        <f t="shared" si="4"/>
        <v>0</v>
      </c>
      <c r="AA99" s="154">
        <f t="shared" si="4"/>
        <v>0</v>
      </c>
      <c r="AB99" s="154">
        <f t="shared" si="4"/>
        <v>0</v>
      </c>
      <c r="AC99" s="154">
        <f t="shared" si="4"/>
        <v>0</v>
      </c>
      <c r="AD99" s="154">
        <f t="shared" si="4"/>
        <v>0</v>
      </c>
      <c r="AE99" s="154">
        <f t="shared" si="4"/>
        <v>0</v>
      </c>
      <c r="AF99" s="154">
        <f t="shared" si="4"/>
        <v>0</v>
      </c>
      <c r="AG99" s="154">
        <f t="shared" si="4"/>
        <v>0</v>
      </c>
      <c r="AH99" s="154">
        <f t="shared" si="4"/>
        <v>0</v>
      </c>
      <c r="AI99" s="154">
        <f t="shared" si="4"/>
        <v>0</v>
      </c>
      <c r="AJ99" s="154">
        <f t="shared" si="4"/>
        <v>0</v>
      </c>
      <c r="AK99" s="154">
        <f t="shared" si="4"/>
        <v>0</v>
      </c>
      <c r="AL99" s="154">
        <f t="shared" si="4"/>
        <v>0</v>
      </c>
      <c r="AM99" s="154">
        <f t="shared" si="4"/>
        <v>0</v>
      </c>
      <c r="AN99" s="154">
        <f t="shared" si="4"/>
        <v>0</v>
      </c>
      <c r="AO99" s="154">
        <f t="shared" si="4"/>
        <v>0</v>
      </c>
      <c r="AP99" s="154">
        <f t="shared" si="4"/>
        <v>0</v>
      </c>
      <c r="AQ99" s="154">
        <f t="shared" si="4"/>
        <v>0</v>
      </c>
      <c r="AR99" s="155">
        <f t="shared" si="4"/>
        <v>0</v>
      </c>
    </row>
    <row r="100" spans="1:44" s="66" customFormat="1" x14ac:dyDescent="0.2">
      <c r="A100" s="63"/>
      <c r="B100" s="117" t="s">
        <v>148</v>
      </c>
      <c r="C100" s="122" t="s">
        <v>145</v>
      </c>
      <c r="D100" s="153"/>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c r="AA100" s="154"/>
      <c r="AB100" s="154"/>
      <c r="AC100" s="154"/>
      <c r="AD100" s="154"/>
      <c r="AE100" s="154"/>
      <c r="AF100" s="154"/>
      <c r="AG100" s="154"/>
      <c r="AH100" s="154"/>
      <c r="AI100" s="154"/>
      <c r="AJ100" s="154"/>
      <c r="AK100" s="154"/>
      <c r="AL100" s="154"/>
      <c r="AM100" s="154"/>
      <c r="AN100" s="154"/>
      <c r="AO100" s="154"/>
      <c r="AP100" s="154"/>
      <c r="AQ100" s="154"/>
      <c r="AR100" s="155"/>
    </row>
    <row r="101" spans="1:44" s="66" customFormat="1" x14ac:dyDescent="0.2">
      <c r="A101" s="63"/>
      <c r="B101" s="117" t="s">
        <v>149</v>
      </c>
      <c r="C101" s="122" t="s">
        <v>142</v>
      </c>
      <c r="D101" s="153"/>
      <c r="E101" s="154">
        <f>(E93-E94)/1000*3.6</f>
        <v>1728000</v>
      </c>
      <c r="F101" s="154">
        <f t="shared" ref="F101:AR101" si="5">(F93-F94)/1000*3.6</f>
        <v>1728000</v>
      </c>
      <c r="G101" s="154">
        <f t="shared" si="5"/>
        <v>1728000</v>
      </c>
      <c r="H101" s="154">
        <f t="shared" si="5"/>
        <v>1728000</v>
      </c>
      <c r="I101" s="154">
        <f t="shared" si="5"/>
        <v>1728000</v>
      </c>
      <c r="J101" s="154">
        <f t="shared" si="5"/>
        <v>1728000</v>
      </c>
      <c r="K101" s="154">
        <f t="shared" si="5"/>
        <v>1728000</v>
      </c>
      <c r="L101" s="154">
        <f t="shared" si="5"/>
        <v>1728000</v>
      </c>
      <c r="M101" s="154">
        <f t="shared" si="5"/>
        <v>1728000</v>
      </c>
      <c r="N101" s="154">
        <f t="shared" si="5"/>
        <v>1728000</v>
      </c>
      <c r="O101" s="154">
        <f t="shared" si="5"/>
        <v>1728000</v>
      </c>
      <c r="P101" s="154">
        <f t="shared" si="5"/>
        <v>1728000</v>
      </c>
      <c r="Q101" s="154">
        <f t="shared" si="5"/>
        <v>1728000</v>
      </c>
      <c r="R101" s="154">
        <f t="shared" si="5"/>
        <v>1728000</v>
      </c>
      <c r="S101" s="154">
        <f t="shared" si="5"/>
        <v>1728000</v>
      </c>
      <c r="T101" s="154">
        <f t="shared" si="5"/>
        <v>0</v>
      </c>
      <c r="U101" s="154">
        <f t="shared" si="5"/>
        <v>0</v>
      </c>
      <c r="V101" s="154">
        <f t="shared" si="5"/>
        <v>0</v>
      </c>
      <c r="W101" s="154">
        <f t="shared" si="5"/>
        <v>0</v>
      </c>
      <c r="X101" s="154">
        <f t="shared" si="5"/>
        <v>0</v>
      </c>
      <c r="Y101" s="154">
        <f t="shared" si="5"/>
        <v>0</v>
      </c>
      <c r="Z101" s="154">
        <f t="shared" si="5"/>
        <v>0</v>
      </c>
      <c r="AA101" s="154">
        <f t="shared" si="5"/>
        <v>0</v>
      </c>
      <c r="AB101" s="154">
        <f t="shared" si="5"/>
        <v>0</v>
      </c>
      <c r="AC101" s="154">
        <f t="shared" si="5"/>
        <v>0</v>
      </c>
      <c r="AD101" s="154">
        <f t="shared" si="5"/>
        <v>0</v>
      </c>
      <c r="AE101" s="154">
        <f t="shared" si="5"/>
        <v>0</v>
      </c>
      <c r="AF101" s="154">
        <f t="shared" si="5"/>
        <v>0</v>
      </c>
      <c r="AG101" s="154">
        <f t="shared" si="5"/>
        <v>0</v>
      </c>
      <c r="AH101" s="154">
        <f t="shared" si="5"/>
        <v>0</v>
      </c>
      <c r="AI101" s="154">
        <f t="shared" si="5"/>
        <v>0</v>
      </c>
      <c r="AJ101" s="154">
        <f t="shared" si="5"/>
        <v>0</v>
      </c>
      <c r="AK101" s="154">
        <f t="shared" si="5"/>
        <v>0</v>
      </c>
      <c r="AL101" s="154">
        <f t="shared" si="5"/>
        <v>0</v>
      </c>
      <c r="AM101" s="154">
        <f t="shared" si="5"/>
        <v>0</v>
      </c>
      <c r="AN101" s="154">
        <f t="shared" si="5"/>
        <v>0</v>
      </c>
      <c r="AO101" s="154">
        <f t="shared" si="5"/>
        <v>0</v>
      </c>
      <c r="AP101" s="154">
        <f t="shared" si="5"/>
        <v>0</v>
      </c>
      <c r="AQ101" s="154">
        <f t="shared" si="5"/>
        <v>0</v>
      </c>
      <c r="AR101" s="155">
        <f t="shared" si="5"/>
        <v>0</v>
      </c>
    </row>
    <row r="102" spans="1:44" s="66" customFormat="1" x14ac:dyDescent="0.2">
      <c r="A102" s="63"/>
      <c r="B102" s="117" t="s">
        <v>150</v>
      </c>
      <c r="C102" s="122" t="s">
        <v>142</v>
      </c>
      <c r="D102" s="153"/>
      <c r="E102" s="154">
        <f>E95-E96</f>
        <v>0</v>
      </c>
      <c r="F102" s="154">
        <f t="shared" ref="F102:AR102" si="6">F95-F96</f>
        <v>0</v>
      </c>
      <c r="G102" s="154">
        <f t="shared" si="6"/>
        <v>0</v>
      </c>
      <c r="H102" s="154">
        <f t="shared" si="6"/>
        <v>0</v>
      </c>
      <c r="I102" s="154">
        <f t="shared" si="6"/>
        <v>0</v>
      </c>
      <c r="J102" s="154">
        <f t="shared" si="6"/>
        <v>0</v>
      </c>
      <c r="K102" s="154">
        <f t="shared" si="6"/>
        <v>0</v>
      </c>
      <c r="L102" s="154">
        <f t="shared" si="6"/>
        <v>0</v>
      </c>
      <c r="M102" s="154">
        <f t="shared" si="6"/>
        <v>0</v>
      </c>
      <c r="N102" s="154">
        <f t="shared" si="6"/>
        <v>0</v>
      </c>
      <c r="O102" s="154">
        <f t="shared" si="6"/>
        <v>0</v>
      </c>
      <c r="P102" s="154">
        <f t="shared" si="6"/>
        <v>0</v>
      </c>
      <c r="Q102" s="154">
        <f t="shared" si="6"/>
        <v>0</v>
      </c>
      <c r="R102" s="154">
        <f t="shared" si="6"/>
        <v>0</v>
      </c>
      <c r="S102" s="154">
        <f t="shared" si="6"/>
        <v>0</v>
      </c>
      <c r="T102" s="154">
        <f t="shared" si="6"/>
        <v>0</v>
      </c>
      <c r="U102" s="154">
        <f t="shared" si="6"/>
        <v>0</v>
      </c>
      <c r="V102" s="154">
        <f t="shared" si="6"/>
        <v>0</v>
      </c>
      <c r="W102" s="154">
        <f t="shared" si="6"/>
        <v>0</v>
      </c>
      <c r="X102" s="154">
        <f t="shared" si="6"/>
        <v>0</v>
      </c>
      <c r="Y102" s="154">
        <f t="shared" si="6"/>
        <v>0</v>
      </c>
      <c r="Z102" s="154">
        <f t="shared" si="6"/>
        <v>0</v>
      </c>
      <c r="AA102" s="154">
        <f t="shared" si="6"/>
        <v>0</v>
      </c>
      <c r="AB102" s="154">
        <f t="shared" si="6"/>
        <v>0</v>
      </c>
      <c r="AC102" s="154">
        <f t="shared" si="6"/>
        <v>0</v>
      </c>
      <c r="AD102" s="154">
        <f t="shared" si="6"/>
        <v>0</v>
      </c>
      <c r="AE102" s="154">
        <f t="shared" si="6"/>
        <v>0</v>
      </c>
      <c r="AF102" s="154">
        <f t="shared" si="6"/>
        <v>0</v>
      </c>
      <c r="AG102" s="154">
        <f t="shared" si="6"/>
        <v>0</v>
      </c>
      <c r="AH102" s="154">
        <f t="shared" si="6"/>
        <v>0</v>
      </c>
      <c r="AI102" s="154">
        <f t="shared" si="6"/>
        <v>0</v>
      </c>
      <c r="AJ102" s="154">
        <f t="shared" si="6"/>
        <v>0</v>
      </c>
      <c r="AK102" s="154">
        <f t="shared" si="6"/>
        <v>0</v>
      </c>
      <c r="AL102" s="154">
        <f t="shared" si="6"/>
        <v>0</v>
      </c>
      <c r="AM102" s="154">
        <f t="shared" si="6"/>
        <v>0</v>
      </c>
      <c r="AN102" s="154">
        <f t="shared" si="6"/>
        <v>0</v>
      </c>
      <c r="AO102" s="154">
        <f t="shared" si="6"/>
        <v>0</v>
      </c>
      <c r="AP102" s="154">
        <f t="shared" si="6"/>
        <v>0</v>
      </c>
      <c r="AQ102" s="154">
        <f t="shared" si="6"/>
        <v>0</v>
      </c>
      <c r="AR102" s="155">
        <f t="shared" si="6"/>
        <v>0</v>
      </c>
    </row>
    <row r="103" spans="1:44" s="66" customFormat="1" x14ac:dyDescent="0.2">
      <c r="A103" s="63"/>
      <c r="B103" s="117" t="s">
        <v>151</v>
      </c>
      <c r="C103" s="122" t="s">
        <v>142</v>
      </c>
      <c r="D103" s="153"/>
      <c r="E103" s="156">
        <f>IF(E99&gt;0,E99-E100,E97-E98)/1000*31.65</f>
        <v>0</v>
      </c>
      <c r="F103" s="156">
        <f t="shared" ref="F103:AR103" si="7">IF(F99&gt;0,F99-F100,F97-F98)/1000*31.65</f>
        <v>0</v>
      </c>
      <c r="G103" s="156">
        <f t="shared" si="7"/>
        <v>0</v>
      </c>
      <c r="H103" s="156">
        <f t="shared" si="7"/>
        <v>0</v>
      </c>
      <c r="I103" s="156">
        <f t="shared" si="7"/>
        <v>0</v>
      </c>
      <c r="J103" s="156">
        <f t="shared" si="7"/>
        <v>0</v>
      </c>
      <c r="K103" s="156">
        <f t="shared" si="7"/>
        <v>0</v>
      </c>
      <c r="L103" s="156">
        <f t="shared" si="7"/>
        <v>0</v>
      </c>
      <c r="M103" s="156">
        <f t="shared" si="7"/>
        <v>0</v>
      </c>
      <c r="N103" s="156">
        <f t="shared" si="7"/>
        <v>0</v>
      </c>
      <c r="O103" s="156">
        <f t="shared" si="7"/>
        <v>0</v>
      </c>
      <c r="P103" s="156">
        <f t="shared" si="7"/>
        <v>0</v>
      </c>
      <c r="Q103" s="156">
        <f t="shared" si="7"/>
        <v>0</v>
      </c>
      <c r="R103" s="156">
        <f t="shared" si="7"/>
        <v>0</v>
      </c>
      <c r="S103" s="156">
        <f t="shared" si="7"/>
        <v>0</v>
      </c>
      <c r="T103" s="156">
        <f t="shared" si="7"/>
        <v>0</v>
      </c>
      <c r="U103" s="156">
        <f t="shared" si="7"/>
        <v>0</v>
      </c>
      <c r="V103" s="156">
        <f t="shared" si="7"/>
        <v>0</v>
      </c>
      <c r="W103" s="156">
        <f t="shared" si="7"/>
        <v>0</v>
      </c>
      <c r="X103" s="156">
        <f t="shared" si="7"/>
        <v>0</v>
      </c>
      <c r="Y103" s="156">
        <f t="shared" si="7"/>
        <v>0</v>
      </c>
      <c r="Z103" s="156">
        <f t="shared" si="7"/>
        <v>0</v>
      </c>
      <c r="AA103" s="156">
        <f t="shared" si="7"/>
        <v>0</v>
      </c>
      <c r="AB103" s="156">
        <f t="shared" si="7"/>
        <v>0</v>
      </c>
      <c r="AC103" s="156">
        <f t="shared" si="7"/>
        <v>0</v>
      </c>
      <c r="AD103" s="156">
        <f t="shared" si="7"/>
        <v>0</v>
      </c>
      <c r="AE103" s="156">
        <f t="shared" si="7"/>
        <v>0</v>
      </c>
      <c r="AF103" s="156">
        <f t="shared" si="7"/>
        <v>0</v>
      </c>
      <c r="AG103" s="156">
        <f t="shared" si="7"/>
        <v>0</v>
      </c>
      <c r="AH103" s="156">
        <f t="shared" si="7"/>
        <v>0</v>
      </c>
      <c r="AI103" s="156">
        <f t="shared" si="7"/>
        <v>0</v>
      </c>
      <c r="AJ103" s="156">
        <f t="shared" si="7"/>
        <v>0</v>
      </c>
      <c r="AK103" s="156">
        <f t="shared" si="7"/>
        <v>0</v>
      </c>
      <c r="AL103" s="156">
        <f t="shared" si="7"/>
        <v>0</v>
      </c>
      <c r="AM103" s="156">
        <f t="shared" si="7"/>
        <v>0</v>
      </c>
      <c r="AN103" s="156">
        <f t="shared" si="7"/>
        <v>0</v>
      </c>
      <c r="AO103" s="156">
        <f t="shared" si="7"/>
        <v>0</v>
      </c>
      <c r="AP103" s="156">
        <f t="shared" si="7"/>
        <v>0</v>
      </c>
      <c r="AQ103" s="156">
        <f t="shared" si="7"/>
        <v>0</v>
      </c>
      <c r="AR103" s="157">
        <f t="shared" si="7"/>
        <v>0</v>
      </c>
    </row>
    <row r="104" spans="1:44" s="66" customFormat="1" x14ac:dyDescent="0.2">
      <c r="A104" s="63"/>
      <c r="B104" s="117" t="s">
        <v>152</v>
      </c>
      <c r="C104" s="122" t="s">
        <v>142</v>
      </c>
      <c r="D104" s="153"/>
      <c r="E104" s="156">
        <f>SUM(E101:E103)</f>
        <v>1728000</v>
      </c>
      <c r="F104" s="156">
        <f t="shared" ref="F104:AR104" si="8">SUM(F101:F103)</f>
        <v>1728000</v>
      </c>
      <c r="G104" s="156">
        <f t="shared" si="8"/>
        <v>1728000</v>
      </c>
      <c r="H104" s="156">
        <f t="shared" si="8"/>
        <v>1728000</v>
      </c>
      <c r="I104" s="156">
        <f t="shared" si="8"/>
        <v>1728000</v>
      </c>
      <c r="J104" s="156">
        <f t="shared" si="8"/>
        <v>1728000</v>
      </c>
      <c r="K104" s="156">
        <f t="shared" si="8"/>
        <v>1728000</v>
      </c>
      <c r="L104" s="156">
        <f t="shared" si="8"/>
        <v>1728000</v>
      </c>
      <c r="M104" s="156">
        <f t="shared" si="8"/>
        <v>1728000</v>
      </c>
      <c r="N104" s="156">
        <f t="shared" si="8"/>
        <v>1728000</v>
      </c>
      <c r="O104" s="156">
        <f t="shared" si="8"/>
        <v>1728000</v>
      </c>
      <c r="P104" s="156">
        <f t="shared" si="8"/>
        <v>1728000</v>
      </c>
      <c r="Q104" s="156">
        <f t="shared" si="8"/>
        <v>1728000</v>
      </c>
      <c r="R104" s="156">
        <f t="shared" si="8"/>
        <v>1728000</v>
      </c>
      <c r="S104" s="156">
        <f t="shared" si="8"/>
        <v>1728000</v>
      </c>
      <c r="T104" s="156">
        <f t="shared" si="8"/>
        <v>0</v>
      </c>
      <c r="U104" s="156">
        <f t="shared" si="8"/>
        <v>0</v>
      </c>
      <c r="V104" s="156">
        <f t="shared" si="8"/>
        <v>0</v>
      </c>
      <c r="W104" s="156">
        <f t="shared" si="8"/>
        <v>0</v>
      </c>
      <c r="X104" s="156">
        <f t="shared" si="8"/>
        <v>0</v>
      </c>
      <c r="Y104" s="156">
        <f t="shared" si="8"/>
        <v>0</v>
      </c>
      <c r="Z104" s="156">
        <f t="shared" si="8"/>
        <v>0</v>
      </c>
      <c r="AA104" s="156">
        <f t="shared" si="8"/>
        <v>0</v>
      </c>
      <c r="AB104" s="156">
        <f t="shared" si="8"/>
        <v>0</v>
      </c>
      <c r="AC104" s="156">
        <f t="shared" si="8"/>
        <v>0</v>
      </c>
      <c r="AD104" s="156">
        <f t="shared" si="8"/>
        <v>0</v>
      </c>
      <c r="AE104" s="156">
        <f t="shared" si="8"/>
        <v>0</v>
      </c>
      <c r="AF104" s="156">
        <f t="shared" si="8"/>
        <v>0</v>
      </c>
      <c r="AG104" s="156">
        <f t="shared" si="8"/>
        <v>0</v>
      </c>
      <c r="AH104" s="156">
        <f t="shared" si="8"/>
        <v>0</v>
      </c>
      <c r="AI104" s="156">
        <f t="shared" si="8"/>
        <v>0</v>
      </c>
      <c r="AJ104" s="156">
        <f t="shared" si="8"/>
        <v>0</v>
      </c>
      <c r="AK104" s="156">
        <f t="shared" si="8"/>
        <v>0</v>
      </c>
      <c r="AL104" s="156">
        <f t="shared" si="8"/>
        <v>0</v>
      </c>
      <c r="AM104" s="156">
        <f t="shared" si="8"/>
        <v>0</v>
      </c>
      <c r="AN104" s="156">
        <f t="shared" si="8"/>
        <v>0</v>
      </c>
      <c r="AO104" s="156">
        <f t="shared" si="8"/>
        <v>0</v>
      </c>
      <c r="AP104" s="156">
        <f t="shared" si="8"/>
        <v>0</v>
      </c>
      <c r="AQ104" s="156">
        <f t="shared" si="8"/>
        <v>0</v>
      </c>
      <c r="AR104" s="157">
        <f t="shared" si="8"/>
        <v>0</v>
      </c>
    </row>
    <row r="105" spans="1:44" s="66" customFormat="1" ht="7.5" customHeight="1" x14ac:dyDescent="0.2">
      <c r="A105" s="63"/>
      <c r="B105" s="117"/>
      <c r="C105" s="122"/>
      <c r="D105" s="153"/>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7"/>
    </row>
    <row r="106" spans="1:44" s="66" customFormat="1" x14ac:dyDescent="0.2">
      <c r="A106" s="63"/>
      <c r="B106" s="169" t="s">
        <v>153</v>
      </c>
      <c r="C106" s="173" t="s">
        <v>93</v>
      </c>
      <c r="D106" s="173"/>
      <c r="E106" s="174">
        <f t="shared" ref="E106:AR106" si="9">IF(E89&gt;$C$18,0,-E90*($C$40*1000+E101*$C$41*1000/3.6+E102*$C$42+E103*$C$43*1000/31.65))</f>
        <v>-12759000</v>
      </c>
      <c r="F106" s="174">
        <f t="shared" si="9"/>
        <v>-13014180</v>
      </c>
      <c r="G106" s="174">
        <f t="shared" si="9"/>
        <v>-13274463.6</v>
      </c>
      <c r="H106" s="174">
        <f t="shared" si="9"/>
        <v>-13539952.872</v>
      </c>
      <c r="I106" s="174">
        <f t="shared" si="9"/>
        <v>-13810751.929439999</v>
      </c>
      <c r="J106" s="174">
        <f t="shared" si="9"/>
        <v>-14086966.968028801</v>
      </c>
      <c r="K106" s="174">
        <f t="shared" si="9"/>
        <v>-14368706.307389377</v>
      </c>
      <c r="L106" s="174">
        <f t="shared" si="9"/>
        <v>-14656080.433537161</v>
      </c>
      <c r="M106" s="174">
        <f t="shared" si="9"/>
        <v>-14949202.042207906</v>
      </c>
      <c r="N106" s="174">
        <f t="shared" si="9"/>
        <v>-15248186.083052063</v>
      </c>
      <c r="O106" s="174">
        <f t="shared" si="9"/>
        <v>-15553149.804713106</v>
      </c>
      <c r="P106" s="174">
        <f t="shared" si="9"/>
        <v>-15864212.800807364</v>
      </c>
      <c r="Q106" s="174">
        <f t="shared" si="9"/>
        <v>-16181497.056823514</v>
      </c>
      <c r="R106" s="174">
        <f t="shared" si="9"/>
        <v>-16505126.997959984</v>
      </c>
      <c r="S106" s="174">
        <f t="shared" si="9"/>
        <v>-16835229.537919186</v>
      </c>
      <c r="T106" s="174">
        <f t="shared" si="9"/>
        <v>0</v>
      </c>
      <c r="U106" s="174">
        <f t="shared" si="9"/>
        <v>0</v>
      </c>
      <c r="V106" s="174">
        <f t="shared" si="9"/>
        <v>0</v>
      </c>
      <c r="W106" s="174">
        <f t="shared" si="9"/>
        <v>0</v>
      </c>
      <c r="X106" s="174">
        <f t="shared" si="9"/>
        <v>0</v>
      </c>
      <c r="Y106" s="174">
        <f t="shared" si="9"/>
        <v>0</v>
      </c>
      <c r="Z106" s="174">
        <f t="shared" si="9"/>
        <v>0</v>
      </c>
      <c r="AA106" s="174">
        <f t="shared" si="9"/>
        <v>0</v>
      </c>
      <c r="AB106" s="174">
        <f t="shared" si="9"/>
        <v>0</v>
      </c>
      <c r="AC106" s="174">
        <f t="shared" si="9"/>
        <v>0</v>
      </c>
      <c r="AD106" s="174">
        <f t="shared" si="9"/>
        <v>0</v>
      </c>
      <c r="AE106" s="174">
        <f t="shared" si="9"/>
        <v>0</v>
      </c>
      <c r="AF106" s="174">
        <f t="shared" si="9"/>
        <v>0</v>
      </c>
      <c r="AG106" s="174">
        <f t="shared" si="9"/>
        <v>0</v>
      </c>
      <c r="AH106" s="174">
        <f t="shared" si="9"/>
        <v>0</v>
      </c>
      <c r="AI106" s="174">
        <f t="shared" si="9"/>
        <v>0</v>
      </c>
      <c r="AJ106" s="174">
        <f t="shared" si="9"/>
        <v>0</v>
      </c>
      <c r="AK106" s="174">
        <f t="shared" si="9"/>
        <v>0</v>
      </c>
      <c r="AL106" s="174">
        <f t="shared" si="9"/>
        <v>0</v>
      </c>
      <c r="AM106" s="174">
        <f t="shared" si="9"/>
        <v>0</v>
      </c>
      <c r="AN106" s="174">
        <f t="shared" si="9"/>
        <v>0</v>
      </c>
      <c r="AO106" s="174">
        <f t="shared" si="9"/>
        <v>0</v>
      </c>
      <c r="AP106" s="174">
        <f t="shared" si="9"/>
        <v>0</v>
      </c>
      <c r="AQ106" s="174">
        <f t="shared" si="9"/>
        <v>0</v>
      </c>
      <c r="AR106" s="175">
        <f t="shared" si="9"/>
        <v>0</v>
      </c>
    </row>
    <row r="107" spans="1:44" s="66" customFormat="1" x14ac:dyDescent="0.2">
      <c r="A107" s="63"/>
      <c r="B107" s="141" t="s">
        <v>154</v>
      </c>
      <c r="C107" s="142" t="s">
        <v>93</v>
      </c>
      <c r="D107" s="143"/>
      <c r="E107" s="143">
        <f t="shared" ref="E107:AR107" si="10">-IF(E89&gt;$C$18,0,E90*(IF($C$47=0,0,($C$48+$C$49)/$C$47*$C$10*MAX($C$15,$C$16)*3.6/1000+$C$13*$C$24*35.8/1000*$C$17/$C$47*($C$48+$C$49))+$C$45*$C$46))</f>
        <v>0</v>
      </c>
      <c r="F107" s="143">
        <f t="shared" si="10"/>
        <v>0</v>
      </c>
      <c r="G107" s="143">
        <f t="shared" si="10"/>
        <v>0</v>
      </c>
      <c r="H107" s="143">
        <f t="shared" si="10"/>
        <v>0</v>
      </c>
      <c r="I107" s="143">
        <f t="shared" si="10"/>
        <v>0</v>
      </c>
      <c r="J107" s="143">
        <f t="shared" si="10"/>
        <v>0</v>
      </c>
      <c r="K107" s="143">
        <f t="shared" si="10"/>
        <v>0</v>
      </c>
      <c r="L107" s="143">
        <f t="shared" si="10"/>
        <v>0</v>
      </c>
      <c r="M107" s="143">
        <f t="shared" si="10"/>
        <v>0</v>
      </c>
      <c r="N107" s="143">
        <f t="shared" si="10"/>
        <v>0</v>
      </c>
      <c r="O107" s="143">
        <f t="shared" si="10"/>
        <v>0</v>
      </c>
      <c r="P107" s="143">
        <f t="shared" si="10"/>
        <v>0</v>
      </c>
      <c r="Q107" s="143">
        <f t="shared" si="10"/>
        <v>0</v>
      </c>
      <c r="R107" s="143">
        <f t="shared" si="10"/>
        <v>0</v>
      </c>
      <c r="S107" s="143">
        <f t="shared" si="10"/>
        <v>0</v>
      </c>
      <c r="T107" s="143">
        <f t="shared" si="10"/>
        <v>0</v>
      </c>
      <c r="U107" s="143">
        <f t="shared" si="10"/>
        <v>0</v>
      </c>
      <c r="V107" s="143">
        <f t="shared" si="10"/>
        <v>0</v>
      </c>
      <c r="W107" s="143">
        <f t="shared" si="10"/>
        <v>0</v>
      </c>
      <c r="X107" s="143">
        <f t="shared" si="10"/>
        <v>0</v>
      </c>
      <c r="Y107" s="143">
        <f t="shared" si="10"/>
        <v>0</v>
      </c>
      <c r="Z107" s="143">
        <f t="shared" si="10"/>
        <v>0</v>
      </c>
      <c r="AA107" s="143">
        <f t="shared" si="10"/>
        <v>0</v>
      </c>
      <c r="AB107" s="143">
        <f t="shared" si="10"/>
        <v>0</v>
      </c>
      <c r="AC107" s="143">
        <f t="shared" si="10"/>
        <v>0</v>
      </c>
      <c r="AD107" s="143">
        <f t="shared" si="10"/>
        <v>0</v>
      </c>
      <c r="AE107" s="143">
        <f t="shared" si="10"/>
        <v>0</v>
      </c>
      <c r="AF107" s="143">
        <f t="shared" si="10"/>
        <v>0</v>
      </c>
      <c r="AG107" s="143">
        <f t="shared" si="10"/>
        <v>0</v>
      </c>
      <c r="AH107" s="143">
        <f t="shared" si="10"/>
        <v>0</v>
      </c>
      <c r="AI107" s="143">
        <f t="shared" si="10"/>
        <v>0</v>
      </c>
      <c r="AJ107" s="143">
        <f t="shared" si="10"/>
        <v>0</v>
      </c>
      <c r="AK107" s="143">
        <f t="shared" si="10"/>
        <v>0</v>
      </c>
      <c r="AL107" s="143">
        <f t="shared" si="10"/>
        <v>0</v>
      </c>
      <c r="AM107" s="143">
        <f t="shared" si="10"/>
        <v>0</v>
      </c>
      <c r="AN107" s="143">
        <f t="shared" si="10"/>
        <v>0</v>
      </c>
      <c r="AO107" s="143">
        <f t="shared" si="10"/>
        <v>0</v>
      </c>
      <c r="AP107" s="143">
        <f t="shared" si="10"/>
        <v>0</v>
      </c>
      <c r="AQ107" s="143">
        <f t="shared" si="10"/>
        <v>0</v>
      </c>
      <c r="AR107" s="144">
        <f t="shared" si="10"/>
        <v>0</v>
      </c>
    </row>
    <row r="108" spans="1:44" s="66" customFormat="1" ht="12.75" customHeight="1" x14ac:dyDescent="0.2">
      <c r="A108" s="63"/>
      <c r="B108" s="116" t="s">
        <v>155</v>
      </c>
      <c r="C108" s="149" t="s">
        <v>67</v>
      </c>
      <c r="D108" s="150"/>
      <c r="E108" s="151">
        <f t="shared" ref="E108:AR108" si="11">E90*$C$51*1000/3.6</f>
        <v>0</v>
      </c>
      <c r="F108" s="151">
        <f t="shared" si="11"/>
        <v>0</v>
      </c>
      <c r="G108" s="151">
        <f t="shared" si="11"/>
        <v>0</v>
      </c>
      <c r="H108" s="151">
        <f t="shared" si="11"/>
        <v>0</v>
      </c>
      <c r="I108" s="151">
        <f t="shared" si="11"/>
        <v>0</v>
      </c>
      <c r="J108" s="151">
        <f t="shared" si="11"/>
        <v>0</v>
      </c>
      <c r="K108" s="151">
        <f t="shared" si="11"/>
        <v>0</v>
      </c>
      <c r="L108" s="151">
        <f t="shared" si="11"/>
        <v>0</v>
      </c>
      <c r="M108" s="151">
        <f t="shared" si="11"/>
        <v>0</v>
      </c>
      <c r="N108" s="151">
        <f t="shared" si="11"/>
        <v>0</v>
      </c>
      <c r="O108" s="151">
        <f t="shared" si="11"/>
        <v>0</v>
      </c>
      <c r="P108" s="151">
        <f t="shared" si="11"/>
        <v>0</v>
      </c>
      <c r="Q108" s="151">
        <f t="shared" si="11"/>
        <v>0</v>
      </c>
      <c r="R108" s="151">
        <f t="shared" si="11"/>
        <v>0</v>
      </c>
      <c r="S108" s="151">
        <f t="shared" si="11"/>
        <v>0</v>
      </c>
      <c r="T108" s="151">
        <f t="shared" si="11"/>
        <v>0</v>
      </c>
      <c r="U108" s="151">
        <f t="shared" si="11"/>
        <v>0</v>
      </c>
      <c r="V108" s="151">
        <f t="shared" si="11"/>
        <v>0</v>
      </c>
      <c r="W108" s="151">
        <f t="shared" si="11"/>
        <v>0</v>
      </c>
      <c r="X108" s="151">
        <f t="shared" si="11"/>
        <v>0</v>
      </c>
      <c r="Y108" s="151">
        <f t="shared" si="11"/>
        <v>0</v>
      </c>
      <c r="Z108" s="151">
        <f t="shared" si="11"/>
        <v>0</v>
      </c>
      <c r="AA108" s="151">
        <f t="shared" si="11"/>
        <v>0</v>
      </c>
      <c r="AB108" s="151">
        <f t="shared" si="11"/>
        <v>0</v>
      </c>
      <c r="AC108" s="151">
        <f t="shared" si="11"/>
        <v>0</v>
      </c>
      <c r="AD108" s="151">
        <f t="shared" si="11"/>
        <v>0</v>
      </c>
      <c r="AE108" s="151">
        <f t="shared" si="11"/>
        <v>0</v>
      </c>
      <c r="AF108" s="151">
        <f t="shared" si="11"/>
        <v>0</v>
      </c>
      <c r="AG108" s="151">
        <f t="shared" si="11"/>
        <v>0</v>
      </c>
      <c r="AH108" s="151">
        <f t="shared" si="11"/>
        <v>0</v>
      </c>
      <c r="AI108" s="151">
        <f t="shared" si="11"/>
        <v>0</v>
      </c>
      <c r="AJ108" s="151">
        <f t="shared" si="11"/>
        <v>0</v>
      </c>
      <c r="AK108" s="151">
        <f t="shared" si="11"/>
        <v>0</v>
      </c>
      <c r="AL108" s="151">
        <f t="shared" si="11"/>
        <v>0</v>
      </c>
      <c r="AM108" s="151">
        <f t="shared" si="11"/>
        <v>0</v>
      </c>
      <c r="AN108" s="151">
        <f t="shared" si="11"/>
        <v>0</v>
      </c>
      <c r="AO108" s="151">
        <f t="shared" si="11"/>
        <v>0</v>
      </c>
      <c r="AP108" s="151">
        <f t="shared" si="11"/>
        <v>0</v>
      </c>
      <c r="AQ108" s="151">
        <f t="shared" si="11"/>
        <v>0</v>
      </c>
      <c r="AR108" s="152">
        <f t="shared" si="11"/>
        <v>0</v>
      </c>
    </row>
    <row r="109" spans="1:44" s="66" customFormat="1" x14ac:dyDescent="0.2">
      <c r="A109" s="63"/>
      <c r="B109" s="117" t="s">
        <v>156</v>
      </c>
      <c r="C109" s="122" t="s">
        <v>67</v>
      </c>
      <c r="D109" s="153"/>
      <c r="E109" s="154">
        <f t="shared" ref="E109:AR109" si="12">E90*$C$52</f>
        <v>0</v>
      </c>
      <c r="F109" s="154">
        <f t="shared" si="12"/>
        <v>0</v>
      </c>
      <c r="G109" s="154">
        <f t="shared" si="12"/>
        <v>0</v>
      </c>
      <c r="H109" s="154">
        <f t="shared" si="12"/>
        <v>0</v>
      </c>
      <c r="I109" s="154">
        <f t="shared" si="12"/>
        <v>0</v>
      </c>
      <c r="J109" s="154">
        <f t="shared" si="12"/>
        <v>0</v>
      </c>
      <c r="K109" s="154">
        <f t="shared" si="12"/>
        <v>0</v>
      </c>
      <c r="L109" s="154">
        <f t="shared" si="12"/>
        <v>0</v>
      </c>
      <c r="M109" s="154">
        <f t="shared" si="12"/>
        <v>0</v>
      </c>
      <c r="N109" s="154">
        <f t="shared" si="12"/>
        <v>0</v>
      </c>
      <c r="O109" s="154">
        <f t="shared" si="12"/>
        <v>0</v>
      </c>
      <c r="P109" s="154">
        <f t="shared" si="12"/>
        <v>0</v>
      </c>
      <c r="Q109" s="154">
        <f t="shared" si="12"/>
        <v>0</v>
      </c>
      <c r="R109" s="154">
        <f t="shared" si="12"/>
        <v>0</v>
      </c>
      <c r="S109" s="154">
        <f t="shared" si="12"/>
        <v>0</v>
      </c>
      <c r="T109" s="154">
        <f t="shared" si="12"/>
        <v>0</v>
      </c>
      <c r="U109" s="154">
        <f t="shared" si="12"/>
        <v>0</v>
      </c>
      <c r="V109" s="154">
        <f t="shared" si="12"/>
        <v>0</v>
      </c>
      <c r="W109" s="154">
        <f t="shared" si="12"/>
        <v>0</v>
      </c>
      <c r="X109" s="154">
        <f t="shared" si="12"/>
        <v>0</v>
      </c>
      <c r="Y109" s="154">
        <f t="shared" si="12"/>
        <v>0</v>
      </c>
      <c r="Z109" s="154">
        <f t="shared" si="12"/>
        <v>0</v>
      </c>
      <c r="AA109" s="154">
        <f t="shared" si="12"/>
        <v>0</v>
      </c>
      <c r="AB109" s="154">
        <f t="shared" si="12"/>
        <v>0</v>
      </c>
      <c r="AC109" s="154">
        <f t="shared" si="12"/>
        <v>0</v>
      </c>
      <c r="AD109" s="154">
        <f t="shared" si="12"/>
        <v>0</v>
      </c>
      <c r="AE109" s="154">
        <f t="shared" si="12"/>
        <v>0</v>
      </c>
      <c r="AF109" s="154">
        <f t="shared" si="12"/>
        <v>0</v>
      </c>
      <c r="AG109" s="154">
        <f t="shared" si="12"/>
        <v>0</v>
      </c>
      <c r="AH109" s="154">
        <f t="shared" si="12"/>
        <v>0</v>
      </c>
      <c r="AI109" s="154">
        <f t="shared" si="12"/>
        <v>0</v>
      </c>
      <c r="AJ109" s="154">
        <f t="shared" si="12"/>
        <v>0</v>
      </c>
      <c r="AK109" s="154">
        <f t="shared" si="12"/>
        <v>0</v>
      </c>
      <c r="AL109" s="154">
        <f t="shared" si="12"/>
        <v>0</v>
      </c>
      <c r="AM109" s="154">
        <f t="shared" si="12"/>
        <v>0</v>
      </c>
      <c r="AN109" s="154">
        <f t="shared" si="12"/>
        <v>0</v>
      </c>
      <c r="AO109" s="154">
        <f t="shared" si="12"/>
        <v>0</v>
      </c>
      <c r="AP109" s="154">
        <f t="shared" si="12"/>
        <v>0</v>
      </c>
      <c r="AQ109" s="154">
        <f t="shared" si="12"/>
        <v>0</v>
      </c>
      <c r="AR109" s="155">
        <f t="shared" si="12"/>
        <v>0</v>
      </c>
    </row>
    <row r="110" spans="1:44" s="66" customFormat="1" x14ac:dyDescent="0.2">
      <c r="A110" s="63"/>
      <c r="B110" s="117" t="s">
        <v>157</v>
      </c>
      <c r="C110" s="122" t="s">
        <v>67</v>
      </c>
      <c r="D110" s="153"/>
      <c r="E110" s="154">
        <f t="shared" ref="E110:AR110" si="13">E90*$C$53*1000/31.65</f>
        <v>0</v>
      </c>
      <c r="F110" s="154">
        <f t="shared" si="13"/>
        <v>0</v>
      </c>
      <c r="G110" s="154">
        <f t="shared" si="13"/>
        <v>0</v>
      </c>
      <c r="H110" s="154">
        <f t="shared" si="13"/>
        <v>0</v>
      </c>
      <c r="I110" s="154">
        <f t="shared" si="13"/>
        <v>0</v>
      </c>
      <c r="J110" s="154">
        <f t="shared" si="13"/>
        <v>0</v>
      </c>
      <c r="K110" s="154">
        <f t="shared" si="13"/>
        <v>0</v>
      </c>
      <c r="L110" s="154">
        <f t="shared" si="13"/>
        <v>0</v>
      </c>
      <c r="M110" s="154">
        <f t="shared" si="13"/>
        <v>0</v>
      </c>
      <c r="N110" s="154">
        <f t="shared" si="13"/>
        <v>0</v>
      </c>
      <c r="O110" s="154">
        <f t="shared" si="13"/>
        <v>0</v>
      </c>
      <c r="P110" s="154">
        <f t="shared" si="13"/>
        <v>0</v>
      </c>
      <c r="Q110" s="154">
        <f t="shared" si="13"/>
        <v>0</v>
      </c>
      <c r="R110" s="154">
        <f t="shared" si="13"/>
        <v>0</v>
      </c>
      <c r="S110" s="154">
        <f t="shared" si="13"/>
        <v>0</v>
      </c>
      <c r="T110" s="154">
        <f t="shared" si="13"/>
        <v>0</v>
      </c>
      <c r="U110" s="154">
        <f t="shared" si="13"/>
        <v>0</v>
      </c>
      <c r="V110" s="154">
        <f t="shared" si="13"/>
        <v>0</v>
      </c>
      <c r="W110" s="154">
        <f t="shared" si="13"/>
        <v>0</v>
      </c>
      <c r="X110" s="154">
        <f t="shared" si="13"/>
        <v>0</v>
      </c>
      <c r="Y110" s="154">
        <f t="shared" si="13"/>
        <v>0</v>
      </c>
      <c r="Z110" s="154">
        <f t="shared" si="13"/>
        <v>0</v>
      </c>
      <c r="AA110" s="154">
        <f t="shared" si="13"/>
        <v>0</v>
      </c>
      <c r="AB110" s="154">
        <f t="shared" si="13"/>
        <v>0</v>
      </c>
      <c r="AC110" s="154">
        <f t="shared" si="13"/>
        <v>0</v>
      </c>
      <c r="AD110" s="154">
        <f t="shared" si="13"/>
        <v>0</v>
      </c>
      <c r="AE110" s="154">
        <f t="shared" si="13"/>
        <v>0</v>
      </c>
      <c r="AF110" s="154">
        <f t="shared" si="13"/>
        <v>0</v>
      </c>
      <c r="AG110" s="154">
        <f t="shared" si="13"/>
        <v>0</v>
      </c>
      <c r="AH110" s="154">
        <f t="shared" si="13"/>
        <v>0</v>
      </c>
      <c r="AI110" s="154">
        <f t="shared" si="13"/>
        <v>0</v>
      </c>
      <c r="AJ110" s="154">
        <f t="shared" si="13"/>
        <v>0</v>
      </c>
      <c r="AK110" s="154">
        <f t="shared" si="13"/>
        <v>0</v>
      </c>
      <c r="AL110" s="154">
        <f t="shared" si="13"/>
        <v>0</v>
      </c>
      <c r="AM110" s="154">
        <f t="shared" si="13"/>
        <v>0</v>
      </c>
      <c r="AN110" s="154">
        <f t="shared" si="13"/>
        <v>0</v>
      </c>
      <c r="AO110" s="154">
        <f t="shared" si="13"/>
        <v>0</v>
      </c>
      <c r="AP110" s="154">
        <f t="shared" si="13"/>
        <v>0</v>
      </c>
      <c r="AQ110" s="154">
        <f t="shared" si="13"/>
        <v>0</v>
      </c>
      <c r="AR110" s="155">
        <f t="shared" si="13"/>
        <v>0</v>
      </c>
    </row>
    <row r="111" spans="1:44" s="66" customFormat="1" x14ac:dyDescent="0.2">
      <c r="A111" s="63"/>
      <c r="B111" s="117" t="s">
        <v>158</v>
      </c>
      <c r="C111" s="122" t="s">
        <v>67</v>
      </c>
      <c r="D111" s="153"/>
      <c r="E111" s="154">
        <f t="shared" ref="E111:AR111" si="14">IF(E103&gt;0,E110,IF(E102=0,E108,IF(E101=0,E109,(E108+E109*$C$57)/(1+$C$57))))</f>
        <v>0</v>
      </c>
      <c r="F111" s="154">
        <f t="shared" si="14"/>
        <v>0</v>
      </c>
      <c r="G111" s="154">
        <f t="shared" si="14"/>
        <v>0</v>
      </c>
      <c r="H111" s="154">
        <f t="shared" si="14"/>
        <v>0</v>
      </c>
      <c r="I111" s="154">
        <f t="shared" si="14"/>
        <v>0</v>
      </c>
      <c r="J111" s="154">
        <f t="shared" si="14"/>
        <v>0</v>
      </c>
      <c r="K111" s="154">
        <f t="shared" si="14"/>
        <v>0</v>
      </c>
      <c r="L111" s="154">
        <f t="shared" si="14"/>
        <v>0</v>
      </c>
      <c r="M111" s="154">
        <f t="shared" si="14"/>
        <v>0</v>
      </c>
      <c r="N111" s="154">
        <f t="shared" si="14"/>
        <v>0</v>
      </c>
      <c r="O111" s="154">
        <f t="shared" si="14"/>
        <v>0</v>
      </c>
      <c r="P111" s="154">
        <f t="shared" si="14"/>
        <v>0</v>
      </c>
      <c r="Q111" s="154">
        <f t="shared" si="14"/>
        <v>0</v>
      </c>
      <c r="R111" s="154">
        <f t="shared" si="14"/>
        <v>0</v>
      </c>
      <c r="S111" s="154">
        <f t="shared" si="14"/>
        <v>0</v>
      </c>
      <c r="T111" s="154">
        <f t="shared" si="14"/>
        <v>0</v>
      </c>
      <c r="U111" s="154">
        <f t="shared" si="14"/>
        <v>0</v>
      </c>
      <c r="V111" s="154">
        <f t="shared" si="14"/>
        <v>0</v>
      </c>
      <c r="W111" s="154">
        <f t="shared" si="14"/>
        <v>0</v>
      </c>
      <c r="X111" s="154">
        <f t="shared" si="14"/>
        <v>0</v>
      </c>
      <c r="Y111" s="154">
        <f t="shared" si="14"/>
        <v>0</v>
      </c>
      <c r="Z111" s="154">
        <f t="shared" si="14"/>
        <v>0</v>
      </c>
      <c r="AA111" s="154">
        <f t="shared" si="14"/>
        <v>0</v>
      </c>
      <c r="AB111" s="154">
        <f t="shared" si="14"/>
        <v>0</v>
      </c>
      <c r="AC111" s="154">
        <f t="shared" si="14"/>
        <v>0</v>
      </c>
      <c r="AD111" s="154">
        <f t="shared" si="14"/>
        <v>0</v>
      </c>
      <c r="AE111" s="154">
        <f t="shared" si="14"/>
        <v>0</v>
      </c>
      <c r="AF111" s="154">
        <f t="shared" si="14"/>
        <v>0</v>
      </c>
      <c r="AG111" s="154">
        <f t="shared" si="14"/>
        <v>0</v>
      </c>
      <c r="AH111" s="154">
        <f t="shared" si="14"/>
        <v>0</v>
      </c>
      <c r="AI111" s="154">
        <f t="shared" si="14"/>
        <v>0</v>
      </c>
      <c r="AJ111" s="154">
        <f t="shared" si="14"/>
        <v>0</v>
      </c>
      <c r="AK111" s="154">
        <f t="shared" si="14"/>
        <v>0</v>
      </c>
      <c r="AL111" s="154">
        <f t="shared" si="14"/>
        <v>0</v>
      </c>
      <c r="AM111" s="154">
        <f t="shared" si="14"/>
        <v>0</v>
      </c>
      <c r="AN111" s="154">
        <f t="shared" si="14"/>
        <v>0</v>
      </c>
      <c r="AO111" s="154">
        <f t="shared" si="14"/>
        <v>0</v>
      </c>
      <c r="AP111" s="154">
        <f t="shared" si="14"/>
        <v>0</v>
      </c>
      <c r="AQ111" s="154">
        <f t="shared" si="14"/>
        <v>0</v>
      </c>
      <c r="AR111" s="155">
        <f t="shared" si="14"/>
        <v>0</v>
      </c>
    </row>
    <row r="112" spans="1:44" s="66" customFormat="1" x14ac:dyDescent="0.2">
      <c r="A112" s="63"/>
      <c r="B112" s="117" t="s">
        <v>159</v>
      </c>
      <c r="C112" s="122" t="s">
        <v>142</v>
      </c>
      <c r="D112" s="153"/>
      <c r="E112" s="154">
        <f t="shared" ref="E112:AR112" si="15">($C$12*$C$15+$C$11*$C$16)/1000*3.6</f>
        <v>1728000</v>
      </c>
      <c r="F112" s="154">
        <f t="shared" si="15"/>
        <v>1728000</v>
      </c>
      <c r="G112" s="154">
        <f t="shared" si="15"/>
        <v>1728000</v>
      </c>
      <c r="H112" s="154">
        <f t="shared" si="15"/>
        <v>1728000</v>
      </c>
      <c r="I112" s="154">
        <f t="shared" si="15"/>
        <v>1728000</v>
      </c>
      <c r="J112" s="154">
        <f t="shared" si="15"/>
        <v>1728000</v>
      </c>
      <c r="K112" s="154">
        <f t="shared" si="15"/>
        <v>1728000</v>
      </c>
      <c r="L112" s="154">
        <f t="shared" si="15"/>
        <v>1728000</v>
      </c>
      <c r="M112" s="154">
        <f t="shared" si="15"/>
        <v>1728000</v>
      </c>
      <c r="N112" s="154">
        <f t="shared" si="15"/>
        <v>1728000</v>
      </c>
      <c r="O112" s="154">
        <f t="shared" si="15"/>
        <v>1728000</v>
      </c>
      <c r="P112" s="154">
        <f t="shared" si="15"/>
        <v>1728000</v>
      </c>
      <c r="Q112" s="154">
        <f t="shared" si="15"/>
        <v>1728000</v>
      </c>
      <c r="R112" s="154">
        <f t="shared" si="15"/>
        <v>1728000</v>
      </c>
      <c r="S112" s="154">
        <f t="shared" si="15"/>
        <v>1728000</v>
      </c>
      <c r="T112" s="154">
        <f t="shared" si="15"/>
        <v>1728000</v>
      </c>
      <c r="U112" s="154">
        <f t="shared" si="15"/>
        <v>1728000</v>
      </c>
      <c r="V112" s="154">
        <f t="shared" si="15"/>
        <v>1728000</v>
      </c>
      <c r="W112" s="154">
        <f t="shared" si="15"/>
        <v>1728000</v>
      </c>
      <c r="X112" s="154">
        <f t="shared" si="15"/>
        <v>1728000</v>
      </c>
      <c r="Y112" s="154">
        <f t="shared" si="15"/>
        <v>1728000</v>
      </c>
      <c r="Z112" s="154">
        <f t="shared" si="15"/>
        <v>1728000</v>
      </c>
      <c r="AA112" s="154">
        <f t="shared" si="15"/>
        <v>1728000</v>
      </c>
      <c r="AB112" s="154">
        <f t="shared" si="15"/>
        <v>1728000</v>
      </c>
      <c r="AC112" s="154">
        <f t="shared" si="15"/>
        <v>1728000</v>
      </c>
      <c r="AD112" s="154">
        <f t="shared" si="15"/>
        <v>1728000</v>
      </c>
      <c r="AE112" s="154">
        <f t="shared" si="15"/>
        <v>1728000</v>
      </c>
      <c r="AF112" s="154">
        <f t="shared" si="15"/>
        <v>1728000</v>
      </c>
      <c r="AG112" s="154">
        <f t="shared" si="15"/>
        <v>1728000</v>
      </c>
      <c r="AH112" s="154">
        <f t="shared" si="15"/>
        <v>1728000</v>
      </c>
      <c r="AI112" s="154">
        <f t="shared" si="15"/>
        <v>1728000</v>
      </c>
      <c r="AJ112" s="154">
        <f t="shared" si="15"/>
        <v>1728000</v>
      </c>
      <c r="AK112" s="154">
        <f t="shared" si="15"/>
        <v>1728000</v>
      </c>
      <c r="AL112" s="154">
        <f t="shared" si="15"/>
        <v>1728000</v>
      </c>
      <c r="AM112" s="154">
        <f t="shared" si="15"/>
        <v>1728000</v>
      </c>
      <c r="AN112" s="154">
        <f t="shared" si="15"/>
        <v>1728000</v>
      </c>
      <c r="AO112" s="154">
        <f t="shared" si="15"/>
        <v>1728000</v>
      </c>
      <c r="AP112" s="154">
        <f t="shared" si="15"/>
        <v>1728000</v>
      </c>
      <c r="AQ112" s="154">
        <f t="shared" si="15"/>
        <v>1728000</v>
      </c>
      <c r="AR112" s="155">
        <f t="shared" si="15"/>
        <v>1728000</v>
      </c>
    </row>
    <row r="113" spans="1:44" s="66" customFormat="1" x14ac:dyDescent="0.2">
      <c r="A113" s="63"/>
      <c r="B113" s="117" t="s">
        <v>160</v>
      </c>
      <c r="C113" s="122" t="s">
        <v>93</v>
      </c>
      <c r="D113" s="153"/>
      <c r="E113" s="154">
        <f t="shared" ref="E113:AR113" si="16">MIN(E112,E104)*MIN(E111,MAX($C$54:$C$56))</f>
        <v>0</v>
      </c>
      <c r="F113" s="154">
        <f t="shared" si="16"/>
        <v>0</v>
      </c>
      <c r="G113" s="154">
        <f t="shared" si="16"/>
        <v>0</v>
      </c>
      <c r="H113" s="154">
        <f t="shared" si="16"/>
        <v>0</v>
      </c>
      <c r="I113" s="154">
        <f t="shared" si="16"/>
        <v>0</v>
      </c>
      <c r="J113" s="154">
        <f t="shared" si="16"/>
        <v>0</v>
      </c>
      <c r="K113" s="154">
        <f t="shared" si="16"/>
        <v>0</v>
      </c>
      <c r="L113" s="154">
        <f t="shared" si="16"/>
        <v>0</v>
      </c>
      <c r="M113" s="154">
        <f t="shared" si="16"/>
        <v>0</v>
      </c>
      <c r="N113" s="154">
        <f t="shared" si="16"/>
        <v>0</v>
      </c>
      <c r="O113" s="154">
        <f t="shared" si="16"/>
        <v>0</v>
      </c>
      <c r="P113" s="154">
        <f t="shared" si="16"/>
        <v>0</v>
      </c>
      <c r="Q113" s="154">
        <f t="shared" si="16"/>
        <v>0</v>
      </c>
      <c r="R113" s="154">
        <f t="shared" si="16"/>
        <v>0</v>
      </c>
      <c r="S113" s="154">
        <f t="shared" si="16"/>
        <v>0</v>
      </c>
      <c r="T113" s="154">
        <f t="shared" si="16"/>
        <v>0</v>
      </c>
      <c r="U113" s="154">
        <f t="shared" si="16"/>
        <v>0</v>
      </c>
      <c r="V113" s="154">
        <f t="shared" si="16"/>
        <v>0</v>
      </c>
      <c r="W113" s="154">
        <f t="shared" si="16"/>
        <v>0</v>
      </c>
      <c r="X113" s="154">
        <f t="shared" si="16"/>
        <v>0</v>
      </c>
      <c r="Y113" s="154">
        <f t="shared" si="16"/>
        <v>0</v>
      </c>
      <c r="Z113" s="154">
        <f t="shared" si="16"/>
        <v>0</v>
      </c>
      <c r="AA113" s="154">
        <f t="shared" si="16"/>
        <v>0</v>
      </c>
      <c r="AB113" s="154">
        <f t="shared" si="16"/>
        <v>0</v>
      </c>
      <c r="AC113" s="154">
        <f t="shared" si="16"/>
        <v>0</v>
      </c>
      <c r="AD113" s="154">
        <f t="shared" si="16"/>
        <v>0</v>
      </c>
      <c r="AE113" s="154">
        <f t="shared" si="16"/>
        <v>0</v>
      </c>
      <c r="AF113" s="154">
        <f t="shared" si="16"/>
        <v>0</v>
      </c>
      <c r="AG113" s="154">
        <f t="shared" si="16"/>
        <v>0</v>
      </c>
      <c r="AH113" s="154">
        <f t="shared" si="16"/>
        <v>0</v>
      </c>
      <c r="AI113" s="154">
        <f t="shared" si="16"/>
        <v>0</v>
      </c>
      <c r="AJ113" s="154">
        <f t="shared" si="16"/>
        <v>0</v>
      </c>
      <c r="AK113" s="154">
        <f t="shared" si="16"/>
        <v>0</v>
      </c>
      <c r="AL113" s="154">
        <f t="shared" si="16"/>
        <v>0</v>
      </c>
      <c r="AM113" s="154">
        <f t="shared" si="16"/>
        <v>0</v>
      </c>
      <c r="AN113" s="154">
        <f t="shared" si="16"/>
        <v>0</v>
      </c>
      <c r="AO113" s="154">
        <f t="shared" si="16"/>
        <v>0</v>
      </c>
      <c r="AP113" s="154">
        <f t="shared" si="16"/>
        <v>0</v>
      </c>
      <c r="AQ113" s="154">
        <f t="shared" si="16"/>
        <v>0</v>
      </c>
      <c r="AR113" s="155">
        <f t="shared" si="16"/>
        <v>0</v>
      </c>
    </row>
    <row r="114" spans="1:44" s="66" customFormat="1" x14ac:dyDescent="0.2">
      <c r="A114" s="63"/>
      <c r="B114" s="117" t="s">
        <v>161</v>
      </c>
      <c r="C114" s="122" t="s">
        <v>93</v>
      </c>
      <c r="D114" s="153"/>
      <c r="E114" s="154">
        <f>MAX(0,E104-E112)*E111</f>
        <v>0</v>
      </c>
      <c r="F114" s="154">
        <f t="shared" ref="F114:AR114" si="17">MAX(0,F104-F112)*F111</f>
        <v>0</v>
      </c>
      <c r="G114" s="154">
        <f t="shared" si="17"/>
        <v>0</v>
      </c>
      <c r="H114" s="154">
        <f t="shared" si="17"/>
        <v>0</v>
      </c>
      <c r="I114" s="154">
        <f t="shared" si="17"/>
        <v>0</v>
      </c>
      <c r="J114" s="154">
        <f t="shared" si="17"/>
        <v>0</v>
      </c>
      <c r="K114" s="154">
        <f t="shared" si="17"/>
        <v>0</v>
      </c>
      <c r="L114" s="154">
        <f t="shared" si="17"/>
        <v>0</v>
      </c>
      <c r="M114" s="154">
        <f t="shared" si="17"/>
        <v>0</v>
      </c>
      <c r="N114" s="154">
        <f t="shared" si="17"/>
        <v>0</v>
      </c>
      <c r="O114" s="154">
        <f t="shared" si="17"/>
        <v>0</v>
      </c>
      <c r="P114" s="154">
        <f t="shared" si="17"/>
        <v>0</v>
      </c>
      <c r="Q114" s="154">
        <f t="shared" si="17"/>
        <v>0</v>
      </c>
      <c r="R114" s="154">
        <f t="shared" si="17"/>
        <v>0</v>
      </c>
      <c r="S114" s="154">
        <f t="shared" si="17"/>
        <v>0</v>
      </c>
      <c r="T114" s="154">
        <f t="shared" si="17"/>
        <v>0</v>
      </c>
      <c r="U114" s="154">
        <f t="shared" si="17"/>
        <v>0</v>
      </c>
      <c r="V114" s="154">
        <f t="shared" si="17"/>
        <v>0</v>
      </c>
      <c r="W114" s="154">
        <f t="shared" si="17"/>
        <v>0</v>
      </c>
      <c r="X114" s="154">
        <f t="shared" si="17"/>
        <v>0</v>
      </c>
      <c r="Y114" s="154">
        <f t="shared" si="17"/>
        <v>0</v>
      </c>
      <c r="Z114" s="154">
        <f t="shared" si="17"/>
        <v>0</v>
      </c>
      <c r="AA114" s="154">
        <f t="shared" si="17"/>
        <v>0</v>
      </c>
      <c r="AB114" s="154">
        <f t="shared" si="17"/>
        <v>0</v>
      </c>
      <c r="AC114" s="154">
        <f t="shared" si="17"/>
        <v>0</v>
      </c>
      <c r="AD114" s="154">
        <f t="shared" si="17"/>
        <v>0</v>
      </c>
      <c r="AE114" s="154">
        <f t="shared" si="17"/>
        <v>0</v>
      </c>
      <c r="AF114" s="154">
        <f t="shared" si="17"/>
        <v>0</v>
      </c>
      <c r="AG114" s="154">
        <f t="shared" si="17"/>
        <v>0</v>
      </c>
      <c r="AH114" s="154">
        <f t="shared" si="17"/>
        <v>0</v>
      </c>
      <c r="AI114" s="154">
        <f t="shared" si="17"/>
        <v>0</v>
      </c>
      <c r="AJ114" s="154">
        <f t="shared" si="17"/>
        <v>0</v>
      </c>
      <c r="AK114" s="154">
        <f t="shared" si="17"/>
        <v>0</v>
      </c>
      <c r="AL114" s="154">
        <f t="shared" si="17"/>
        <v>0</v>
      </c>
      <c r="AM114" s="154">
        <f t="shared" si="17"/>
        <v>0</v>
      </c>
      <c r="AN114" s="154">
        <f t="shared" si="17"/>
        <v>0</v>
      </c>
      <c r="AO114" s="154">
        <f t="shared" si="17"/>
        <v>0</v>
      </c>
      <c r="AP114" s="154">
        <f t="shared" si="17"/>
        <v>0</v>
      </c>
      <c r="AQ114" s="154">
        <f t="shared" si="17"/>
        <v>0</v>
      </c>
      <c r="AR114" s="155">
        <f t="shared" si="17"/>
        <v>0</v>
      </c>
    </row>
    <row r="115" spans="1:44" s="66" customFormat="1" ht="6.75" customHeight="1" x14ac:dyDescent="0.2">
      <c r="A115" s="63"/>
      <c r="B115" s="117"/>
      <c r="C115" s="122"/>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5"/>
    </row>
    <row r="116" spans="1:44" s="66" customFormat="1" x14ac:dyDescent="0.2">
      <c r="A116" s="63"/>
      <c r="B116" s="118" t="s">
        <v>162</v>
      </c>
      <c r="C116" s="158" t="s">
        <v>93</v>
      </c>
      <c r="D116" s="159"/>
      <c r="E116" s="160">
        <f>SUM(E113:E114)</f>
        <v>0</v>
      </c>
      <c r="F116" s="160">
        <f t="shared" ref="F116:AR116" si="18">SUM(F113:F114)</f>
        <v>0</v>
      </c>
      <c r="G116" s="160">
        <f t="shared" si="18"/>
        <v>0</v>
      </c>
      <c r="H116" s="160">
        <f t="shared" si="18"/>
        <v>0</v>
      </c>
      <c r="I116" s="160">
        <f t="shared" si="18"/>
        <v>0</v>
      </c>
      <c r="J116" s="160">
        <f t="shared" si="18"/>
        <v>0</v>
      </c>
      <c r="K116" s="160">
        <f t="shared" si="18"/>
        <v>0</v>
      </c>
      <c r="L116" s="160">
        <f t="shared" si="18"/>
        <v>0</v>
      </c>
      <c r="M116" s="160">
        <f t="shared" si="18"/>
        <v>0</v>
      </c>
      <c r="N116" s="160">
        <f t="shared" si="18"/>
        <v>0</v>
      </c>
      <c r="O116" s="160">
        <f t="shared" si="18"/>
        <v>0</v>
      </c>
      <c r="P116" s="160">
        <f t="shared" si="18"/>
        <v>0</v>
      </c>
      <c r="Q116" s="160">
        <f t="shared" si="18"/>
        <v>0</v>
      </c>
      <c r="R116" s="160">
        <f t="shared" si="18"/>
        <v>0</v>
      </c>
      <c r="S116" s="160">
        <f t="shared" si="18"/>
        <v>0</v>
      </c>
      <c r="T116" s="160">
        <f t="shared" si="18"/>
        <v>0</v>
      </c>
      <c r="U116" s="160">
        <f t="shared" si="18"/>
        <v>0</v>
      </c>
      <c r="V116" s="160">
        <f t="shared" si="18"/>
        <v>0</v>
      </c>
      <c r="W116" s="160">
        <f t="shared" si="18"/>
        <v>0</v>
      </c>
      <c r="X116" s="160">
        <f t="shared" si="18"/>
        <v>0</v>
      </c>
      <c r="Y116" s="160">
        <f t="shared" si="18"/>
        <v>0</v>
      </c>
      <c r="Z116" s="160">
        <f t="shared" si="18"/>
        <v>0</v>
      </c>
      <c r="AA116" s="160">
        <f t="shared" si="18"/>
        <v>0</v>
      </c>
      <c r="AB116" s="160">
        <f t="shared" si="18"/>
        <v>0</v>
      </c>
      <c r="AC116" s="160">
        <f t="shared" si="18"/>
        <v>0</v>
      </c>
      <c r="AD116" s="160">
        <f t="shared" si="18"/>
        <v>0</v>
      </c>
      <c r="AE116" s="160">
        <f t="shared" si="18"/>
        <v>0</v>
      </c>
      <c r="AF116" s="160">
        <f t="shared" si="18"/>
        <v>0</v>
      </c>
      <c r="AG116" s="160">
        <f t="shared" si="18"/>
        <v>0</v>
      </c>
      <c r="AH116" s="160">
        <f t="shared" si="18"/>
        <v>0</v>
      </c>
      <c r="AI116" s="160">
        <f t="shared" si="18"/>
        <v>0</v>
      </c>
      <c r="AJ116" s="160">
        <f t="shared" si="18"/>
        <v>0</v>
      </c>
      <c r="AK116" s="160">
        <f t="shared" si="18"/>
        <v>0</v>
      </c>
      <c r="AL116" s="160">
        <f t="shared" si="18"/>
        <v>0</v>
      </c>
      <c r="AM116" s="160">
        <f t="shared" si="18"/>
        <v>0</v>
      </c>
      <c r="AN116" s="160">
        <f t="shared" si="18"/>
        <v>0</v>
      </c>
      <c r="AO116" s="160">
        <f t="shared" si="18"/>
        <v>0</v>
      </c>
      <c r="AP116" s="160">
        <f t="shared" si="18"/>
        <v>0</v>
      </c>
      <c r="AQ116" s="160">
        <f t="shared" si="18"/>
        <v>0</v>
      </c>
      <c r="AR116" s="161">
        <f t="shared" si="18"/>
        <v>0</v>
      </c>
    </row>
    <row r="117" spans="1:44" s="66" customFormat="1" x14ac:dyDescent="0.2">
      <c r="A117" s="63"/>
      <c r="B117" s="141" t="s">
        <v>163</v>
      </c>
      <c r="C117" s="142" t="s">
        <v>93</v>
      </c>
      <c r="D117" s="143"/>
      <c r="E117" s="143">
        <f>SUM(E106:E107)</f>
        <v>-12759000</v>
      </c>
      <c r="F117" s="143">
        <f t="shared" ref="F117:AR117" si="19">SUM(F106:F107)</f>
        <v>-13014180</v>
      </c>
      <c r="G117" s="143">
        <f t="shared" si="19"/>
        <v>-13274463.6</v>
      </c>
      <c r="H117" s="143">
        <f t="shared" si="19"/>
        <v>-13539952.872</v>
      </c>
      <c r="I117" s="143">
        <f t="shared" si="19"/>
        <v>-13810751.929439999</v>
      </c>
      <c r="J117" s="143">
        <f t="shared" si="19"/>
        <v>-14086966.968028801</v>
      </c>
      <c r="K117" s="143">
        <f t="shared" si="19"/>
        <v>-14368706.307389377</v>
      </c>
      <c r="L117" s="143">
        <f t="shared" si="19"/>
        <v>-14656080.433537161</v>
      </c>
      <c r="M117" s="143">
        <f t="shared" si="19"/>
        <v>-14949202.042207906</v>
      </c>
      <c r="N117" s="143">
        <f t="shared" si="19"/>
        <v>-15248186.083052063</v>
      </c>
      <c r="O117" s="143">
        <f t="shared" si="19"/>
        <v>-15553149.804713106</v>
      </c>
      <c r="P117" s="143">
        <f t="shared" si="19"/>
        <v>-15864212.800807364</v>
      </c>
      <c r="Q117" s="143">
        <f t="shared" si="19"/>
        <v>-16181497.056823514</v>
      </c>
      <c r="R117" s="143">
        <f t="shared" si="19"/>
        <v>-16505126.997959984</v>
      </c>
      <c r="S117" s="143">
        <f t="shared" si="19"/>
        <v>-16835229.537919186</v>
      </c>
      <c r="T117" s="143">
        <f t="shared" si="19"/>
        <v>0</v>
      </c>
      <c r="U117" s="143">
        <f t="shared" si="19"/>
        <v>0</v>
      </c>
      <c r="V117" s="143">
        <f t="shared" si="19"/>
        <v>0</v>
      </c>
      <c r="W117" s="143">
        <f t="shared" si="19"/>
        <v>0</v>
      </c>
      <c r="X117" s="143">
        <f t="shared" si="19"/>
        <v>0</v>
      </c>
      <c r="Y117" s="143">
        <f t="shared" si="19"/>
        <v>0</v>
      </c>
      <c r="Z117" s="143">
        <f t="shared" si="19"/>
        <v>0</v>
      </c>
      <c r="AA117" s="143">
        <f t="shared" si="19"/>
        <v>0</v>
      </c>
      <c r="AB117" s="143">
        <f t="shared" si="19"/>
        <v>0</v>
      </c>
      <c r="AC117" s="143">
        <f t="shared" si="19"/>
        <v>0</v>
      </c>
      <c r="AD117" s="143">
        <f t="shared" si="19"/>
        <v>0</v>
      </c>
      <c r="AE117" s="143">
        <f t="shared" si="19"/>
        <v>0</v>
      </c>
      <c r="AF117" s="143">
        <f t="shared" si="19"/>
        <v>0</v>
      </c>
      <c r="AG117" s="143">
        <f t="shared" si="19"/>
        <v>0</v>
      </c>
      <c r="AH117" s="143">
        <f t="shared" si="19"/>
        <v>0</v>
      </c>
      <c r="AI117" s="143">
        <f t="shared" si="19"/>
        <v>0</v>
      </c>
      <c r="AJ117" s="143">
        <f t="shared" si="19"/>
        <v>0</v>
      </c>
      <c r="AK117" s="143">
        <f t="shared" si="19"/>
        <v>0</v>
      </c>
      <c r="AL117" s="143">
        <f t="shared" si="19"/>
        <v>0</v>
      </c>
      <c r="AM117" s="143">
        <f t="shared" si="19"/>
        <v>0</v>
      </c>
      <c r="AN117" s="143">
        <f t="shared" si="19"/>
        <v>0</v>
      </c>
      <c r="AO117" s="143">
        <f t="shared" si="19"/>
        <v>0</v>
      </c>
      <c r="AP117" s="143">
        <f t="shared" si="19"/>
        <v>0</v>
      </c>
      <c r="AQ117" s="143">
        <f t="shared" si="19"/>
        <v>0</v>
      </c>
      <c r="AR117" s="144">
        <f t="shared" si="19"/>
        <v>0</v>
      </c>
    </row>
    <row r="118" spans="1:44" s="66" customFormat="1" x14ac:dyDescent="0.2">
      <c r="A118" s="63"/>
      <c r="B118" s="116" t="s">
        <v>164</v>
      </c>
      <c r="C118" s="149" t="s">
        <v>93</v>
      </c>
      <c r="D118" s="150"/>
      <c r="E118" s="151">
        <f>SUM(E116:E117)</f>
        <v>-12759000</v>
      </c>
      <c r="F118" s="151">
        <f t="shared" ref="F118:AR118" si="20">SUM(F116:F117)</f>
        <v>-13014180</v>
      </c>
      <c r="G118" s="151">
        <f t="shared" si="20"/>
        <v>-13274463.6</v>
      </c>
      <c r="H118" s="151">
        <f t="shared" si="20"/>
        <v>-13539952.872</v>
      </c>
      <c r="I118" s="151">
        <f t="shared" si="20"/>
        <v>-13810751.929439999</v>
      </c>
      <c r="J118" s="151">
        <f t="shared" si="20"/>
        <v>-14086966.968028801</v>
      </c>
      <c r="K118" s="151">
        <f t="shared" si="20"/>
        <v>-14368706.307389377</v>
      </c>
      <c r="L118" s="151">
        <f t="shared" si="20"/>
        <v>-14656080.433537161</v>
      </c>
      <c r="M118" s="151">
        <f t="shared" si="20"/>
        <v>-14949202.042207906</v>
      </c>
      <c r="N118" s="151">
        <f t="shared" si="20"/>
        <v>-15248186.083052063</v>
      </c>
      <c r="O118" s="151">
        <f t="shared" si="20"/>
        <v>-15553149.804713106</v>
      </c>
      <c r="P118" s="151">
        <f t="shared" si="20"/>
        <v>-15864212.800807364</v>
      </c>
      <c r="Q118" s="151">
        <f t="shared" si="20"/>
        <v>-16181497.056823514</v>
      </c>
      <c r="R118" s="151">
        <f t="shared" si="20"/>
        <v>-16505126.997959984</v>
      </c>
      <c r="S118" s="151">
        <f t="shared" si="20"/>
        <v>-16835229.537919186</v>
      </c>
      <c r="T118" s="151">
        <f t="shared" si="20"/>
        <v>0</v>
      </c>
      <c r="U118" s="151">
        <f t="shared" si="20"/>
        <v>0</v>
      </c>
      <c r="V118" s="151">
        <f t="shared" si="20"/>
        <v>0</v>
      </c>
      <c r="W118" s="151">
        <f t="shared" si="20"/>
        <v>0</v>
      </c>
      <c r="X118" s="151">
        <f t="shared" si="20"/>
        <v>0</v>
      </c>
      <c r="Y118" s="151">
        <f t="shared" si="20"/>
        <v>0</v>
      </c>
      <c r="Z118" s="151">
        <f t="shared" si="20"/>
        <v>0</v>
      </c>
      <c r="AA118" s="151">
        <f t="shared" si="20"/>
        <v>0</v>
      </c>
      <c r="AB118" s="151">
        <f t="shared" si="20"/>
        <v>0</v>
      </c>
      <c r="AC118" s="151">
        <f t="shared" si="20"/>
        <v>0</v>
      </c>
      <c r="AD118" s="151">
        <f t="shared" si="20"/>
        <v>0</v>
      </c>
      <c r="AE118" s="151">
        <f t="shared" si="20"/>
        <v>0</v>
      </c>
      <c r="AF118" s="151">
        <f t="shared" si="20"/>
        <v>0</v>
      </c>
      <c r="AG118" s="151">
        <f t="shared" si="20"/>
        <v>0</v>
      </c>
      <c r="AH118" s="151">
        <f t="shared" si="20"/>
        <v>0</v>
      </c>
      <c r="AI118" s="151">
        <f t="shared" si="20"/>
        <v>0</v>
      </c>
      <c r="AJ118" s="151">
        <f t="shared" si="20"/>
        <v>0</v>
      </c>
      <c r="AK118" s="151">
        <f t="shared" si="20"/>
        <v>0</v>
      </c>
      <c r="AL118" s="151">
        <f t="shared" si="20"/>
        <v>0</v>
      </c>
      <c r="AM118" s="151">
        <f t="shared" si="20"/>
        <v>0</v>
      </c>
      <c r="AN118" s="151">
        <f t="shared" si="20"/>
        <v>0</v>
      </c>
      <c r="AO118" s="151">
        <f t="shared" si="20"/>
        <v>0</v>
      </c>
      <c r="AP118" s="151">
        <f t="shared" si="20"/>
        <v>0</v>
      </c>
      <c r="AQ118" s="151">
        <f t="shared" si="20"/>
        <v>0</v>
      </c>
      <c r="AR118" s="152">
        <f t="shared" si="20"/>
        <v>0</v>
      </c>
    </row>
    <row r="119" spans="1:44" s="66" customFormat="1" ht="7.5" customHeight="1" x14ac:dyDescent="0.2">
      <c r="A119" s="63"/>
      <c r="B119" s="117"/>
      <c r="C119" s="122"/>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5"/>
    </row>
    <row r="120" spans="1:44" s="66" customFormat="1" x14ac:dyDescent="0.2">
      <c r="A120" s="63"/>
      <c r="B120" s="118" t="s">
        <v>165</v>
      </c>
      <c r="C120" s="158" t="s">
        <v>93</v>
      </c>
      <c r="D120" s="162"/>
      <c r="E120" s="160">
        <f t="shared" ref="E120:AR120" si="21">IF(E89&gt;$C$80,0,-$D$133/$C$80)</f>
        <v>-25000000</v>
      </c>
      <c r="F120" s="160">
        <f t="shared" si="21"/>
        <v>-25000000</v>
      </c>
      <c r="G120" s="160">
        <f t="shared" si="21"/>
        <v>-25000000</v>
      </c>
      <c r="H120" s="160">
        <f t="shared" si="21"/>
        <v>-25000000</v>
      </c>
      <c r="I120" s="160">
        <f t="shared" si="21"/>
        <v>-25000000</v>
      </c>
      <c r="J120" s="160">
        <f t="shared" si="21"/>
        <v>-25000000</v>
      </c>
      <c r="K120" s="160">
        <f t="shared" si="21"/>
        <v>-25000000</v>
      </c>
      <c r="L120" s="160">
        <f t="shared" si="21"/>
        <v>-25000000</v>
      </c>
      <c r="M120" s="160">
        <f t="shared" si="21"/>
        <v>-25000000</v>
      </c>
      <c r="N120" s="160">
        <f t="shared" si="21"/>
        <v>-25000000</v>
      </c>
      <c r="O120" s="160">
        <f t="shared" si="21"/>
        <v>-25000000</v>
      </c>
      <c r="P120" s="160">
        <f t="shared" si="21"/>
        <v>-25000000</v>
      </c>
      <c r="Q120" s="160">
        <f t="shared" si="21"/>
        <v>-25000000</v>
      </c>
      <c r="R120" s="160">
        <f t="shared" si="21"/>
        <v>-25000000</v>
      </c>
      <c r="S120" s="160">
        <f t="shared" si="21"/>
        <v>-25000000</v>
      </c>
      <c r="T120" s="160">
        <f t="shared" si="21"/>
        <v>0</v>
      </c>
      <c r="U120" s="160">
        <f t="shared" si="21"/>
        <v>0</v>
      </c>
      <c r="V120" s="160">
        <f t="shared" si="21"/>
        <v>0</v>
      </c>
      <c r="W120" s="160">
        <f t="shared" si="21"/>
        <v>0</v>
      </c>
      <c r="X120" s="160">
        <f t="shared" si="21"/>
        <v>0</v>
      </c>
      <c r="Y120" s="160">
        <f t="shared" si="21"/>
        <v>0</v>
      </c>
      <c r="Z120" s="160">
        <f t="shared" si="21"/>
        <v>0</v>
      </c>
      <c r="AA120" s="160">
        <f t="shared" si="21"/>
        <v>0</v>
      </c>
      <c r="AB120" s="160">
        <f t="shared" si="21"/>
        <v>0</v>
      </c>
      <c r="AC120" s="160">
        <f t="shared" si="21"/>
        <v>0</v>
      </c>
      <c r="AD120" s="160">
        <f t="shared" si="21"/>
        <v>0</v>
      </c>
      <c r="AE120" s="160">
        <f t="shared" si="21"/>
        <v>0</v>
      </c>
      <c r="AF120" s="160">
        <f t="shared" si="21"/>
        <v>0</v>
      </c>
      <c r="AG120" s="160">
        <f t="shared" si="21"/>
        <v>0</v>
      </c>
      <c r="AH120" s="160">
        <f t="shared" si="21"/>
        <v>0</v>
      </c>
      <c r="AI120" s="160">
        <f t="shared" si="21"/>
        <v>0</v>
      </c>
      <c r="AJ120" s="160">
        <f t="shared" si="21"/>
        <v>0</v>
      </c>
      <c r="AK120" s="160">
        <f t="shared" si="21"/>
        <v>0</v>
      </c>
      <c r="AL120" s="160">
        <f t="shared" si="21"/>
        <v>0</v>
      </c>
      <c r="AM120" s="160">
        <f t="shared" si="21"/>
        <v>0</v>
      </c>
      <c r="AN120" s="160">
        <f t="shared" si="21"/>
        <v>0</v>
      </c>
      <c r="AO120" s="160">
        <f t="shared" si="21"/>
        <v>0</v>
      </c>
      <c r="AP120" s="160">
        <f t="shared" si="21"/>
        <v>0</v>
      </c>
      <c r="AQ120" s="160">
        <f t="shared" si="21"/>
        <v>0</v>
      </c>
      <c r="AR120" s="161">
        <f t="shared" si="21"/>
        <v>0</v>
      </c>
    </row>
    <row r="121" spans="1:44" s="66" customFormat="1" x14ac:dyDescent="0.2">
      <c r="A121" s="63"/>
      <c r="B121" s="141" t="s">
        <v>166</v>
      </c>
      <c r="C121" s="142" t="s">
        <v>93</v>
      </c>
      <c r="D121" s="143"/>
      <c r="E121" s="143">
        <f t="shared" ref="E121:AR121" si="22">IF(E89&gt;$C$79,0,IPMT($C$70,E89,$C$79,$D$138))</f>
        <v>-15000000</v>
      </c>
      <c r="F121" s="143">
        <f t="shared" si="22"/>
        <v>-14304865.685861334</v>
      </c>
      <c r="G121" s="143">
        <f t="shared" si="22"/>
        <v>-13574974.656015737</v>
      </c>
      <c r="H121" s="143">
        <f t="shared" si="22"/>
        <v>-12808589.074677855</v>
      </c>
      <c r="I121" s="143">
        <f t="shared" si="22"/>
        <v>-12003884.214273086</v>
      </c>
      <c r="J121" s="143">
        <f t="shared" si="22"/>
        <v>-11158944.110848075</v>
      </c>
      <c r="K121" s="143">
        <f t="shared" si="22"/>
        <v>-10271757.002251811</v>
      </c>
      <c r="L121" s="143">
        <f t="shared" si="22"/>
        <v>-9340210.5382257365</v>
      </c>
      <c r="M121" s="143">
        <f t="shared" si="22"/>
        <v>-8362086.7509983573</v>
      </c>
      <c r="N121" s="143">
        <f t="shared" si="22"/>
        <v>-7335056.7744096089</v>
      </c>
      <c r="O121" s="143">
        <f t="shared" si="22"/>
        <v>-6256675.2989914231</v>
      </c>
      <c r="P121" s="143">
        <f t="shared" si="22"/>
        <v>-5124374.7498023286</v>
      </c>
      <c r="Q121" s="143">
        <f t="shared" si="22"/>
        <v>-3935459.173153779</v>
      </c>
      <c r="R121" s="143">
        <f t="shared" si="22"/>
        <v>-2687097.8176728026</v>
      </c>
      <c r="S121" s="143">
        <f t="shared" si="22"/>
        <v>-1376318.394417777</v>
      </c>
      <c r="T121" s="143">
        <f t="shared" si="22"/>
        <v>0</v>
      </c>
      <c r="U121" s="143">
        <f t="shared" si="22"/>
        <v>0</v>
      </c>
      <c r="V121" s="143">
        <f t="shared" si="22"/>
        <v>0</v>
      </c>
      <c r="W121" s="143">
        <f t="shared" si="22"/>
        <v>0</v>
      </c>
      <c r="X121" s="143">
        <f t="shared" si="22"/>
        <v>0</v>
      </c>
      <c r="Y121" s="143">
        <f t="shared" si="22"/>
        <v>0</v>
      </c>
      <c r="Z121" s="143">
        <f t="shared" si="22"/>
        <v>0</v>
      </c>
      <c r="AA121" s="143">
        <f t="shared" si="22"/>
        <v>0</v>
      </c>
      <c r="AB121" s="143">
        <f t="shared" si="22"/>
        <v>0</v>
      </c>
      <c r="AC121" s="143">
        <f t="shared" si="22"/>
        <v>0</v>
      </c>
      <c r="AD121" s="143">
        <f t="shared" si="22"/>
        <v>0</v>
      </c>
      <c r="AE121" s="143">
        <f t="shared" si="22"/>
        <v>0</v>
      </c>
      <c r="AF121" s="143">
        <f t="shared" si="22"/>
        <v>0</v>
      </c>
      <c r="AG121" s="143">
        <f t="shared" si="22"/>
        <v>0</v>
      </c>
      <c r="AH121" s="143">
        <f t="shared" si="22"/>
        <v>0</v>
      </c>
      <c r="AI121" s="143">
        <f t="shared" si="22"/>
        <v>0</v>
      </c>
      <c r="AJ121" s="143">
        <f t="shared" si="22"/>
        <v>0</v>
      </c>
      <c r="AK121" s="143">
        <f t="shared" si="22"/>
        <v>0</v>
      </c>
      <c r="AL121" s="143">
        <f t="shared" si="22"/>
        <v>0</v>
      </c>
      <c r="AM121" s="143">
        <f t="shared" si="22"/>
        <v>0</v>
      </c>
      <c r="AN121" s="143">
        <f t="shared" si="22"/>
        <v>0</v>
      </c>
      <c r="AO121" s="143">
        <f t="shared" si="22"/>
        <v>0</v>
      </c>
      <c r="AP121" s="143">
        <f t="shared" si="22"/>
        <v>0</v>
      </c>
      <c r="AQ121" s="143">
        <f t="shared" si="22"/>
        <v>0</v>
      </c>
      <c r="AR121" s="144">
        <f t="shared" si="22"/>
        <v>0</v>
      </c>
    </row>
    <row r="122" spans="1:44" s="66" customFormat="1" x14ac:dyDescent="0.2">
      <c r="A122" s="63"/>
      <c r="B122" s="116" t="s">
        <v>167</v>
      </c>
      <c r="C122" s="149" t="s">
        <v>93</v>
      </c>
      <c r="D122" s="150"/>
      <c r="E122" s="151">
        <f t="shared" ref="E122:AR122" si="23">IF(E89&gt;$C$79,0,PPMT($C$70,E89,$C$79,$D$138))</f>
        <v>-13902686.28277331</v>
      </c>
      <c r="F122" s="151">
        <f t="shared" si="23"/>
        <v>-14597820.596911976</v>
      </c>
      <c r="G122" s="151">
        <f t="shared" si="23"/>
        <v>-15327711.626757575</v>
      </c>
      <c r="H122" s="151">
        <f t="shared" si="23"/>
        <v>-16094097.208095456</v>
      </c>
      <c r="I122" s="151">
        <f t="shared" si="23"/>
        <v>-16898802.068500225</v>
      </c>
      <c r="J122" s="151">
        <f t="shared" si="23"/>
        <v>-17743742.171925239</v>
      </c>
      <c r="K122" s="151">
        <f t="shared" si="23"/>
        <v>-18630929.280521497</v>
      </c>
      <c r="L122" s="151">
        <f t="shared" si="23"/>
        <v>-19562475.744547572</v>
      </c>
      <c r="M122" s="151">
        <f t="shared" si="23"/>
        <v>-20540599.531774953</v>
      </c>
      <c r="N122" s="151">
        <f t="shared" si="23"/>
        <v>-21567629.508363705</v>
      </c>
      <c r="O122" s="151">
        <f t="shared" si="23"/>
        <v>-22646010.983781889</v>
      </c>
      <c r="P122" s="151">
        <f t="shared" si="23"/>
        <v>-23778311.532970984</v>
      </c>
      <c r="Q122" s="151">
        <f t="shared" si="23"/>
        <v>-24967227.109619528</v>
      </c>
      <c r="R122" s="151">
        <f t="shared" si="23"/>
        <v>-26215588.465100508</v>
      </c>
      <c r="S122" s="151">
        <f t="shared" si="23"/>
        <v>-27526367.888355531</v>
      </c>
      <c r="T122" s="151">
        <f t="shared" si="23"/>
        <v>0</v>
      </c>
      <c r="U122" s="151">
        <f t="shared" si="23"/>
        <v>0</v>
      </c>
      <c r="V122" s="151">
        <f t="shared" si="23"/>
        <v>0</v>
      </c>
      <c r="W122" s="151">
        <f t="shared" si="23"/>
        <v>0</v>
      </c>
      <c r="X122" s="151">
        <f t="shared" si="23"/>
        <v>0</v>
      </c>
      <c r="Y122" s="151">
        <f t="shared" si="23"/>
        <v>0</v>
      </c>
      <c r="Z122" s="151">
        <f t="shared" si="23"/>
        <v>0</v>
      </c>
      <c r="AA122" s="151">
        <f t="shared" si="23"/>
        <v>0</v>
      </c>
      <c r="AB122" s="151">
        <f t="shared" si="23"/>
        <v>0</v>
      </c>
      <c r="AC122" s="151">
        <f t="shared" si="23"/>
        <v>0</v>
      </c>
      <c r="AD122" s="151">
        <f t="shared" si="23"/>
        <v>0</v>
      </c>
      <c r="AE122" s="151">
        <f t="shared" si="23"/>
        <v>0</v>
      </c>
      <c r="AF122" s="151">
        <f t="shared" si="23"/>
        <v>0</v>
      </c>
      <c r="AG122" s="151">
        <f t="shared" si="23"/>
        <v>0</v>
      </c>
      <c r="AH122" s="151">
        <f t="shared" si="23"/>
        <v>0</v>
      </c>
      <c r="AI122" s="151">
        <f t="shared" si="23"/>
        <v>0</v>
      </c>
      <c r="AJ122" s="151">
        <f t="shared" si="23"/>
        <v>0</v>
      </c>
      <c r="AK122" s="151">
        <f t="shared" si="23"/>
        <v>0</v>
      </c>
      <c r="AL122" s="151">
        <f t="shared" si="23"/>
        <v>0</v>
      </c>
      <c r="AM122" s="151">
        <f t="shared" si="23"/>
        <v>0</v>
      </c>
      <c r="AN122" s="151">
        <f t="shared" si="23"/>
        <v>0</v>
      </c>
      <c r="AO122" s="151">
        <f t="shared" si="23"/>
        <v>0</v>
      </c>
      <c r="AP122" s="151">
        <f t="shared" si="23"/>
        <v>0</v>
      </c>
      <c r="AQ122" s="151">
        <f t="shared" si="23"/>
        <v>0</v>
      </c>
      <c r="AR122" s="152">
        <f t="shared" si="23"/>
        <v>0</v>
      </c>
    </row>
    <row r="123" spans="1:44" s="66" customFormat="1" x14ac:dyDescent="0.2">
      <c r="A123" s="63"/>
      <c r="B123" s="117" t="s">
        <v>168</v>
      </c>
      <c r="C123" s="122" t="s">
        <v>93</v>
      </c>
      <c r="D123" s="153"/>
      <c r="E123" s="154">
        <f t="shared" ref="E123:AR123" si="24">SUM(E121,E122)</f>
        <v>-28902686.282773308</v>
      </c>
      <c r="F123" s="154">
        <f t="shared" si="24"/>
        <v>-28902686.282773308</v>
      </c>
      <c r="G123" s="154">
        <f t="shared" si="24"/>
        <v>-28902686.282773312</v>
      </c>
      <c r="H123" s="154">
        <f t="shared" si="24"/>
        <v>-28902686.282773308</v>
      </c>
      <c r="I123" s="154">
        <f t="shared" si="24"/>
        <v>-28902686.282773308</v>
      </c>
      <c r="J123" s="154">
        <f t="shared" si="24"/>
        <v>-28902686.282773316</v>
      </c>
      <c r="K123" s="154">
        <f t="shared" si="24"/>
        <v>-28902686.282773308</v>
      </c>
      <c r="L123" s="154">
        <f t="shared" si="24"/>
        <v>-28902686.282773308</v>
      </c>
      <c r="M123" s="154">
        <f t="shared" si="24"/>
        <v>-28902686.282773308</v>
      </c>
      <c r="N123" s="154">
        <f t="shared" si="24"/>
        <v>-28902686.282773316</v>
      </c>
      <c r="O123" s="154">
        <f t="shared" si="24"/>
        <v>-28902686.282773312</v>
      </c>
      <c r="P123" s="154">
        <f t="shared" si="24"/>
        <v>-28902686.282773312</v>
      </c>
      <c r="Q123" s="154">
        <f t="shared" si="24"/>
        <v>-28902686.282773308</v>
      </c>
      <c r="R123" s="154">
        <f t="shared" si="24"/>
        <v>-28902686.282773312</v>
      </c>
      <c r="S123" s="154">
        <f t="shared" si="24"/>
        <v>-28902686.282773308</v>
      </c>
      <c r="T123" s="154">
        <f t="shared" si="24"/>
        <v>0</v>
      </c>
      <c r="U123" s="154">
        <f t="shared" si="24"/>
        <v>0</v>
      </c>
      <c r="V123" s="154">
        <f t="shared" si="24"/>
        <v>0</v>
      </c>
      <c r="W123" s="154">
        <f t="shared" si="24"/>
        <v>0</v>
      </c>
      <c r="X123" s="154">
        <f t="shared" si="24"/>
        <v>0</v>
      </c>
      <c r="Y123" s="154">
        <f t="shared" si="24"/>
        <v>0</v>
      </c>
      <c r="Z123" s="154">
        <f t="shared" si="24"/>
        <v>0</v>
      </c>
      <c r="AA123" s="154">
        <f t="shared" si="24"/>
        <v>0</v>
      </c>
      <c r="AB123" s="154">
        <f t="shared" si="24"/>
        <v>0</v>
      </c>
      <c r="AC123" s="154">
        <f t="shared" si="24"/>
        <v>0</v>
      </c>
      <c r="AD123" s="154">
        <f t="shared" si="24"/>
        <v>0</v>
      </c>
      <c r="AE123" s="154">
        <f t="shared" si="24"/>
        <v>0</v>
      </c>
      <c r="AF123" s="154">
        <f t="shared" si="24"/>
        <v>0</v>
      </c>
      <c r="AG123" s="154">
        <f t="shared" si="24"/>
        <v>0</v>
      </c>
      <c r="AH123" s="154">
        <f t="shared" si="24"/>
        <v>0</v>
      </c>
      <c r="AI123" s="154">
        <f t="shared" si="24"/>
        <v>0</v>
      </c>
      <c r="AJ123" s="154">
        <f t="shared" si="24"/>
        <v>0</v>
      </c>
      <c r="AK123" s="154">
        <f t="shared" si="24"/>
        <v>0</v>
      </c>
      <c r="AL123" s="154">
        <f t="shared" si="24"/>
        <v>0</v>
      </c>
      <c r="AM123" s="154">
        <f t="shared" si="24"/>
        <v>0</v>
      </c>
      <c r="AN123" s="154">
        <f t="shared" si="24"/>
        <v>0</v>
      </c>
      <c r="AO123" s="154">
        <f t="shared" si="24"/>
        <v>0</v>
      </c>
      <c r="AP123" s="154">
        <f t="shared" si="24"/>
        <v>0</v>
      </c>
      <c r="AQ123" s="154">
        <f t="shared" si="24"/>
        <v>0</v>
      </c>
      <c r="AR123" s="155">
        <f t="shared" si="24"/>
        <v>0</v>
      </c>
    </row>
    <row r="124" spans="1:44" s="66" customFormat="1" ht="7.5" customHeight="1" x14ac:dyDescent="0.2">
      <c r="A124" s="63"/>
      <c r="B124" s="117"/>
      <c r="C124" s="122"/>
      <c r="D124" s="153"/>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c r="AA124" s="154"/>
      <c r="AB124" s="154"/>
      <c r="AC124" s="154"/>
      <c r="AD124" s="154"/>
      <c r="AE124" s="154"/>
      <c r="AF124" s="154"/>
      <c r="AG124" s="154"/>
      <c r="AH124" s="154"/>
      <c r="AI124" s="154"/>
      <c r="AJ124" s="154"/>
      <c r="AK124" s="154"/>
      <c r="AL124" s="154"/>
      <c r="AM124" s="154"/>
      <c r="AN124" s="154"/>
      <c r="AO124" s="154"/>
      <c r="AP124" s="154"/>
      <c r="AQ124" s="154"/>
      <c r="AR124" s="155"/>
    </row>
    <row r="125" spans="1:44" s="70" customFormat="1" x14ac:dyDescent="0.2">
      <c r="A125" s="63"/>
      <c r="B125" s="118" t="s">
        <v>169</v>
      </c>
      <c r="C125" s="158" t="s">
        <v>93</v>
      </c>
      <c r="D125" s="159"/>
      <c r="E125" s="160">
        <f>E118+E120+E121</f>
        <v>-52759000</v>
      </c>
      <c r="F125" s="160">
        <f t="shared" ref="F125:AR125" si="25">F118+F120+F121</f>
        <v>-52319045.685861334</v>
      </c>
      <c r="G125" s="160">
        <f t="shared" si="25"/>
        <v>-51849438.25601574</v>
      </c>
      <c r="H125" s="160">
        <f t="shared" si="25"/>
        <v>-51348541.946677856</v>
      </c>
      <c r="I125" s="160">
        <f t="shared" si="25"/>
        <v>-50814636.143713087</v>
      </c>
      <c r="J125" s="160">
        <f t="shared" si="25"/>
        <v>-50245911.078876875</v>
      </c>
      <c r="K125" s="160">
        <f t="shared" si="25"/>
        <v>-49640463.30964119</v>
      </c>
      <c r="L125" s="160">
        <f t="shared" si="25"/>
        <v>-48996290.971762896</v>
      </c>
      <c r="M125" s="160">
        <f t="shared" si="25"/>
        <v>-48311288.79320626</v>
      </c>
      <c r="N125" s="160">
        <f t="shared" si="25"/>
        <v>-47583242.857461669</v>
      </c>
      <c r="O125" s="160">
        <f t="shared" si="25"/>
        <v>-46809825.103704527</v>
      </c>
      <c r="P125" s="160">
        <f t="shared" si="25"/>
        <v>-45988587.550609693</v>
      </c>
      <c r="Q125" s="160">
        <f t="shared" si="25"/>
        <v>-45116956.229977295</v>
      </c>
      <c r="R125" s="160">
        <f t="shared" si="25"/>
        <v>-44192224.81563279</v>
      </c>
      <c r="S125" s="160">
        <f t="shared" si="25"/>
        <v>-43211547.932336964</v>
      </c>
      <c r="T125" s="160">
        <f t="shared" si="25"/>
        <v>0</v>
      </c>
      <c r="U125" s="160">
        <f t="shared" si="25"/>
        <v>0</v>
      </c>
      <c r="V125" s="160">
        <f t="shared" si="25"/>
        <v>0</v>
      </c>
      <c r="W125" s="160">
        <f t="shared" si="25"/>
        <v>0</v>
      </c>
      <c r="X125" s="160">
        <f t="shared" si="25"/>
        <v>0</v>
      </c>
      <c r="Y125" s="160">
        <f t="shared" si="25"/>
        <v>0</v>
      </c>
      <c r="Z125" s="160">
        <f t="shared" si="25"/>
        <v>0</v>
      </c>
      <c r="AA125" s="160">
        <f t="shared" si="25"/>
        <v>0</v>
      </c>
      <c r="AB125" s="160">
        <f t="shared" si="25"/>
        <v>0</v>
      </c>
      <c r="AC125" s="160">
        <f t="shared" si="25"/>
        <v>0</v>
      </c>
      <c r="AD125" s="160">
        <f t="shared" si="25"/>
        <v>0</v>
      </c>
      <c r="AE125" s="160">
        <f t="shared" si="25"/>
        <v>0</v>
      </c>
      <c r="AF125" s="160">
        <f t="shared" si="25"/>
        <v>0</v>
      </c>
      <c r="AG125" s="160">
        <f t="shared" si="25"/>
        <v>0</v>
      </c>
      <c r="AH125" s="160">
        <f t="shared" si="25"/>
        <v>0</v>
      </c>
      <c r="AI125" s="160">
        <f t="shared" si="25"/>
        <v>0</v>
      </c>
      <c r="AJ125" s="160">
        <f t="shared" si="25"/>
        <v>0</v>
      </c>
      <c r="AK125" s="160">
        <f t="shared" si="25"/>
        <v>0</v>
      </c>
      <c r="AL125" s="160">
        <f t="shared" si="25"/>
        <v>0</v>
      </c>
      <c r="AM125" s="160">
        <f t="shared" si="25"/>
        <v>0</v>
      </c>
      <c r="AN125" s="160">
        <f t="shared" si="25"/>
        <v>0</v>
      </c>
      <c r="AO125" s="160">
        <f t="shared" si="25"/>
        <v>0</v>
      </c>
      <c r="AP125" s="160">
        <f t="shared" si="25"/>
        <v>0</v>
      </c>
      <c r="AQ125" s="160">
        <f t="shared" si="25"/>
        <v>0</v>
      </c>
      <c r="AR125" s="161">
        <f t="shared" si="25"/>
        <v>0</v>
      </c>
    </row>
    <row r="126" spans="1:44" s="66" customFormat="1" x14ac:dyDescent="0.2">
      <c r="A126" s="63"/>
      <c r="B126" s="141" t="s">
        <v>170</v>
      </c>
      <c r="C126" s="142" t="s">
        <v>93</v>
      </c>
      <c r="D126" s="143"/>
      <c r="E126" s="143">
        <f t="shared" ref="E126:AR126" si="26">-$C$74*E125</f>
        <v>13189750</v>
      </c>
      <c r="F126" s="143">
        <f t="shared" si="26"/>
        <v>13079761.421465334</v>
      </c>
      <c r="G126" s="143">
        <f t="shared" si="26"/>
        <v>12962359.564003935</v>
      </c>
      <c r="H126" s="143">
        <f t="shared" si="26"/>
        <v>12837135.486669464</v>
      </c>
      <c r="I126" s="143">
        <f t="shared" si="26"/>
        <v>12703659.035928272</v>
      </c>
      <c r="J126" s="143">
        <f t="shared" si="26"/>
        <v>12561477.769719219</v>
      </c>
      <c r="K126" s="143">
        <f t="shared" si="26"/>
        <v>12410115.827410297</v>
      </c>
      <c r="L126" s="143">
        <f t="shared" si="26"/>
        <v>12249072.742940724</v>
      </c>
      <c r="M126" s="143">
        <f t="shared" si="26"/>
        <v>12077822.198301565</v>
      </c>
      <c r="N126" s="143">
        <f t="shared" si="26"/>
        <v>11895810.714365417</v>
      </c>
      <c r="O126" s="143">
        <f t="shared" si="26"/>
        <v>11702456.275926132</v>
      </c>
      <c r="P126" s="143">
        <f t="shared" si="26"/>
        <v>11497146.887652423</v>
      </c>
      <c r="Q126" s="143">
        <f t="shared" si="26"/>
        <v>11279239.057494324</v>
      </c>
      <c r="R126" s="143">
        <f t="shared" si="26"/>
        <v>11048056.203908198</v>
      </c>
      <c r="S126" s="143">
        <f t="shared" si="26"/>
        <v>10802886.983084241</v>
      </c>
      <c r="T126" s="143">
        <f t="shared" si="26"/>
        <v>0</v>
      </c>
      <c r="U126" s="143">
        <f t="shared" si="26"/>
        <v>0</v>
      </c>
      <c r="V126" s="143">
        <f t="shared" si="26"/>
        <v>0</v>
      </c>
      <c r="W126" s="143">
        <f t="shared" si="26"/>
        <v>0</v>
      </c>
      <c r="X126" s="143">
        <f t="shared" si="26"/>
        <v>0</v>
      </c>
      <c r="Y126" s="143">
        <f t="shared" si="26"/>
        <v>0</v>
      </c>
      <c r="Z126" s="143">
        <f t="shared" si="26"/>
        <v>0</v>
      </c>
      <c r="AA126" s="143">
        <f t="shared" si="26"/>
        <v>0</v>
      </c>
      <c r="AB126" s="143">
        <f t="shared" si="26"/>
        <v>0</v>
      </c>
      <c r="AC126" s="143">
        <f t="shared" si="26"/>
        <v>0</v>
      </c>
      <c r="AD126" s="143">
        <f t="shared" si="26"/>
        <v>0</v>
      </c>
      <c r="AE126" s="143">
        <f t="shared" si="26"/>
        <v>0</v>
      </c>
      <c r="AF126" s="143">
        <f t="shared" si="26"/>
        <v>0</v>
      </c>
      <c r="AG126" s="143">
        <f t="shared" si="26"/>
        <v>0</v>
      </c>
      <c r="AH126" s="143">
        <f t="shared" si="26"/>
        <v>0</v>
      </c>
      <c r="AI126" s="143">
        <f t="shared" si="26"/>
        <v>0</v>
      </c>
      <c r="AJ126" s="143">
        <f t="shared" si="26"/>
        <v>0</v>
      </c>
      <c r="AK126" s="143">
        <f t="shared" si="26"/>
        <v>0</v>
      </c>
      <c r="AL126" s="143">
        <f t="shared" si="26"/>
        <v>0</v>
      </c>
      <c r="AM126" s="143">
        <f t="shared" si="26"/>
        <v>0</v>
      </c>
      <c r="AN126" s="143">
        <f t="shared" si="26"/>
        <v>0</v>
      </c>
      <c r="AO126" s="143">
        <f t="shared" si="26"/>
        <v>0</v>
      </c>
      <c r="AP126" s="143">
        <f t="shared" si="26"/>
        <v>0</v>
      </c>
      <c r="AQ126" s="143">
        <f t="shared" si="26"/>
        <v>0</v>
      </c>
      <c r="AR126" s="144">
        <f t="shared" si="26"/>
        <v>0</v>
      </c>
    </row>
    <row r="127" spans="1:44" s="66" customFormat="1" ht="7.5" customHeight="1" x14ac:dyDescent="0.2">
      <c r="A127" s="63"/>
      <c r="B127" s="116"/>
      <c r="C127" s="149"/>
      <c r="D127" s="150"/>
      <c r="E127" s="163"/>
      <c r="F127" s="151"/>
      <c r="G127" s="151"/>
      <c r="H127" s="151"/>
      <c r="I127" s="151"/>
      <c r="J127" s="151"/>
      <c r="K127" s="151"/>
      <c r="L127" s="151"/>
      <c r="M127" s="151"/>
      <c r="N127" s="151"/>
      <c r="O127" s="151"/>
      <c r="P127" s="151"/>
      <c r="Q127" s="151"/>
      <c r="R127" s="151"/>
      <c r="S127" s="151"/>
      <c r="T127" s="151"/>
      <c r="U127" s="151"/>
      <c r="V127" s="151"/>
      <c r="W127" s="151"/>
      <c r="X127" s="151"/>
      <c r="Y127" s="151"/>
      <c r="Z127" s="151"/>
      <c r="AA127" s="151"/>
      <c r="AB127" s="151"/>
      <c r="AC127" s="151"/>
      <c r="AD127" s="151"/>
      <c r="AE127" s="151"/>
      <c r="AF127" s="151"/>
      <c r="AG127" s="151"/>
      <c r="AH127" s="151"/>
      <c r="AI127" s="151"/>
      <c r="AJ127" s="151"/>
      <c r="AK127" s="151"/>
      <c r="AL127" s="151"/>
      <c r="AM127" s="151"/>
      <c r="AN127" s="151"/>
      <c r="AO127" s="151"/>
      <c r="AP127" s="151"/>
      <c r="AQ127" s="151"/>
      <c r="AR127" s="152"/>
    </row>
    <row r="128" spans="1:44" s="66" customFormat="1" x14ac:dyDescent="0.2">
      <c r="A128" s="63"/>
      <c r="B128" s="118" t="s">
        <v>171</v>
      </c>
      <c r="C128" s="158" t="s">
        <v>93</v>
      </c>
      <c r="D128" s="159"/>
      <c r="E128" s="164">
        <f>E118+E123+E126</f>
        <v>-28471936.282773308</v>
      </c>
      <c r="F128" s="160">
        <f t="shared" ref="F128:AR128" si="27">F118+F123+F126</f>
        <v>-28837104.861307975</v>
      </c>
      <c r="G128" s="160">
        <f t="shared" si="27"/>
        <v>-29214790.318769373</v>
      </c>
      <c r="H128" s="160">
        <f t="shared" si="27"/>
        <v>-29605503.668103844</v>
      </c>
      <c r="I128" s="160">
        <f t="shared" si="27"/>
        <v>-30009779.176285036</v>
      </c>
      <c r="J128" s="160">
        <f t="shared" si="27"/>
        <v>-30428175.481082894</v>
      </c>
      <c r="K128" s="160">
        <f t="shared" si="27"/>
        <v>-30861276.762752391</v>
      </c>
      <c r="L128" s="160">
        <f t="shared" si="27"/>
        <v>-31309693.973369747</v>
      </c>
      <c r="M128" s="160">
        <f t="shared" si="27"/>
        <v>-31774066.126679648</v>
      </c>
      <c r="N128" s="160">
        <f t="shared" si="27"/>
        <v>-32255061.651459962</v>
      </c>
      <c r="O128" s="160">
        <f t="shared" si="27"/>
        <v>-32753379.811560284</v>
      </c>
      <c r="P128" s="160">
        <f t="shared" si="27"/>
        <v>-33269752.19592825</v>
      </c>
      <c r="Q128" s="160">
        <f t="shared" si="27"/>
        <v>-33804944.282102495</v>
      </c>
      <c r="R128" s="160">
        <f t="shared" si="27"/>
        <v>-34359757.076825097</v>
      </c>
      <c r="S128" s="160">
        <f t="shared" si="27"/>
        <v>-34935028.837608255</v>
      </c>
      <c r="T128" s="160">
        <f t="shared" si="27"/>
        <v>0</v>
      </c>
      <c r="U128" s="160">
        <f t="shared" si="27"/>
        <v>0</v>
      </c>
      <c r="V128" s="160">
        <f t="shared" si="27"/>
        <v>0</v>
      </c>
      <c r="W128" s="160">
        <f t="shared" si="27"/>
        <v>0</v>
      </c>
      <c r="X128" s="160">
        <f t="shared" si="27"/>
        <v>0</v>
      </c>
      <c r="Y128" s="160">
        <f t="shared" si="27"/>
        <v>0</v>
      </c>
      <c r="Z128" s="160">
        <f t="shared" si="27"/>
        <v>0</v>
      </c>
      <c r="AA128" s="160">
        <f t="shared" si="27"/>
        <v>0</v>
      </c>
      <c r="AB128" s="160">
        <f t="shared" si="27"/>
        <v>0</v>
      </c>
      <c r="AC128" s="160">
        <f t="shared" si="27"/>
        <v>0</v>
      </c>
      <c r="AD128" s="160">
        <f t="shared" si="27"/>
        <v>0</v>
      </c>
      <c r="AE128" s="160">
        <f t="shared" si="27"/>
        <v>0</v>
      </c>
      <c r="AF128" s="160">
        <f t="shared" si="27"/>
        <v>0</v>
      </c>
      <c r="AG128" s="160">
        <f t="shared" si="27"/>
        <v>0</v>
      </c>
      <c r="AH128" s="160">
        <f t="shared" si="27"/>
        <v>0</v>
      </c>
      <c r="AI128" s="160">
        <f t="shared" si="27"/>
        <v>0</v>
      </c>
      <c r="AJ128" s="160">
        <f t="shared" si="27"/>
        <v>0</v>
      </c>
      <c r="AK128" s="160">
        <f t="shared" si="27"/>
        <v>0</v>
      </c>
      <c r="AL128" s="160">
        <f t="shared" si="27"/>
        <v>0</v>
      </c>
      <c r="AM128" s="160">
        <f t="shared" si="27"/>
        <v>0</v>
      </c>
      <c r="AN128" s="160">
        <f t="shared" si="27"/>
        <v>0</v>
      </c>
      <c r="AO128" s="160">
        <f t="shared" si="27"/>
        <v>0</v>
      </c>
      <c r="AP128" s="160">
        <f t="shared" si="27"/>
        <v>0</v>
      </c>
      <c r="AQ128" s="160">
        <f t="shared" si="27"/>
        <v>0</v>
      </c>
      <c r="AR128" s="161">
        <f t="shared" si="27"/>
        <v>0</v>
      </c>
    </row>
    <row r="129" spans="1:45" s="66" customFormat="1" x14ac:dyDescent="0.2">
      <c r="A129" s="63"/>
      <c r="B129" s="141" t="s">
        <v>184</v>
      </c>
      <c r="C129" s="142" t="s">
        <v>142</v>
      </c>
      <c r="D129" s="143"/>
      <c r="E129" s="143">
        <f>IF(E89&gt;$C$81,0,E104)</f>
        <v>1728000</v>
      </c>
      <c r="F129" s="143">
        <f t="shared" ref="F129:AR129" si="28">IF(F89&gt;$C$81,0,F104)</f>
        <v>1728000</v>
      </c>
      <c r="G129" s="143">
        <f t="shared" si="28"/>
        <v>1728000</v>
      </c>
      <c r="H129" s="143">
        <f t="shared" si="28"/>
        <v>1728000</v>
      </c>
      <c r="I129" s="143">
        <f t="shared" si="28"/>
        <v>1728000</v>
      </c>
      <c r="J129" s="143">
        <f t="shared" si="28"/>
        <v>1728000</v>
      </c>
      <c r="K129" s="143">
        <f t="shared" si="28"/>
        <v>1728000</v>
      </c>
      <c r="L129" s="143">
        <f t="shared" si="28"/>
        <v>1728000</v>
      </c>
      <c r="M129" s="143">
        <f t="shared" si="28"/>
        <v>1728000</v>
      </c>
      <c r="N129" s="143">
        <f t="shared" si="28"/>
        <v>1728000</v>
      </c>
      <c r="O129" s="143">
        <f t="shared" si="28"/>
        <v>1728000</v>
      </c>
      <c r="P129" s="143">
        <f t="shared" si="28"/>
        <v>1728000</v>
      </c>
      <c r="Q129" s="143">
        <f t="shared" si="28"/>
        <v>1728000</v>
      </c>
      <c r="R129" s="143">
        <f t="shared" si="28"/>
        <v>1728000</v>
      </c>
      <c r="S129" s="143">
        <f t="shared" si="28"/>
        <v>1728000</v>
      </c>
      <c r="T129" s="143">
        <f t="shared" si="28"/>
        <v>0</v>
      </c>
      <c r="U129" s="143">
        <f t="shared" si="28"/>
        <v>0</v>
      </c>
      <c r="V129" s="143">
        <f t="shared" si="28"/>
        <v>0</v>
      </c>
      <c r="W129" s="143">
        <f t="shared" si="28"/>
        <v>0</v>
      </c>
      <c r="X129" s="143">
        <f t="shared" si="28"/>
        <v>0</v>
      </c>
      <c r="Y129" s="143">
        <f t="shared" si="28"/>
        <v>0</v>
      </c>
      <c r="Z129" s="143">
        <f t="shared" si="28"/>
        <v>0</v>
      </c>
      <c r="AA129" s="143">
        <f t="shared" si="28"/>
        <v>0</v>
      </c>
      <c r="AB129" s="143">
        <f t="shared" si="28"/>
        <v>0</v>
      </c>
      <c r="AC129" s="143">
        <f t="shared" si="28"/>
        <v>0</v>
      </c>
      <c r="AD129" s="143">
        <f t="shared" si="28"/>
        <v>0</v>
      </c>
      <c r="AE129" s="143">
        <f t="shared" si="28"/>
        <v>0</v>
      </c>
      <c r="AF129" s="143">
        <f t="shared" si="28"/>
        <v>0</v>
      </c>
      <c r="AG129" s="143">
        <f t="shared" si="28"/>
        <v>0</v>
      </c>
      <c r="AH129" s="143">
        <f t="shared" si="28"/>
        <v>0</v>
      </c>
      <c r="AI129" s="143">
        <f t="shared" si="28"/>
        <v>0</v>
      </c>
      <c r="AJ129" s="143">
        <f t="shared" si="28"/>
        <v>0</v>
      </c>
      <c r="AK129" s="143">
        <f t="shared" si="28"/>
        <v>0</v>
      </c>
      <c r="AL129" s="143">
        <f t="shared" si="28"/>
        <v>0</v>
      </c>
      <c r="AM129" s="143">
        <f t="shared" si="28"/>
        <v>0</v>
      </c>
      <c r="AN129" s="143">
        <f t="shared" si="28"/>
        <v>0</v>
      </c>
      <c r="AO129" s="143">
        <f t="shared" si="28"/>
        <v>0</v>
      </c>
      <c r="AP129" s="143">
        <f t="shared" si="28"/>
        <v>0</v>
      </c>
      <c r="AQ129" s="143">
        <f t="shared" si="28"/>
        <v>0</v>
      </c>
      <c r="AR129" s="144">
        <f t="shared" si="28"/>
        <v>0</v>
      </c>
    </row>
    <row r="130" spans="1:45" s="66" customFormat="1" ht="6.75" customHeight="1" x14ac:dyDescent="0.2">
      <c r="A130" s="63"/>
      <c r="B130" s="165"/>
      <c r="C130" s="166"/>
      <c r="D130" s="166"/>
      <c r="E130" s="167"/>
      <c r="F130" s="167"/>
      <c r="G130" s="167"/>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8"/>
    </row>
    <row r="131" spans="1:45" s="66" customFormat="1" x14ac:dyDescent="0.2">
      <c r="A131" s="63"/>
      <c r="B131" s="169" t="s">
        <v>172</v>
      </c>
      <c r="C131" s="170" t="s">
        <v>173</v>
      </c>
      <c r="D131" s="170">
        <f>NPV($C$71,E128:AR128)</f>
        <v>-177518828.33880728</v>
      </c>
      <c r="E131" s="171"/>
      <c r="F131" s="171"/>
      <c r="G131" s="171"/>
      <c r="H131" s="171"/>
      <c r="I131" s="171"/>
      <c r="J131" s="171"/>
      <c r="K131" s="171"/>
      <c r="L131" s="171"/>
      <c r="M131" s="171"/>
      <c r="N131" s="171"/>
      <c r="O131" s="171"/>
      <c r="P131" s="171"/>
      <c r="Q131" s="171"/>
      <c r="R131" s="171"/>
      <c r="S131" s="171"/>
      <c r="T131" s="171"/>
      <c r="U131" s="171"/>
      <c r="V131" s="171"/>
      <c r="W131" s="171"/>
      <c r="X131" s="171"/>
      <c r="Y131" s="171"/>
      <c r="Z131" s="171"/>
      <c r="AA131" s="171"/>
      <c r="AB131" s="171"/>
      <c r="AC131" s="171"/>
      <c r="AD131" s="171"/>
      <c r="AE131" s="171"/>
      <c r="AF131" s="171"/>
      <c r="AG131" s="171"/>
      <c r="AH131" s="171"/>
      <c r="AI131" s="171"/>
      <c r="AJ131" s="171"/>
      <c r="AK131" s="171"/>
      <c r="AL131" s="171"/>
      <c r="AM131" s="171"/>
      <c r="AN131" s="171"/>
      <c r="AO131" s="171"/>
      <c r="AP131" s="171"/>
      <c r="AQ131" s="171"/>
      <c r="AR131" s="172"/>
    </row>
    <row r="132" spans="1:45" s="66" customFormat="1" x14ac:dyDescent="0.2">
      <c r="A132" s="71"/>
      <c r="B132" s="71" t="s">
        <v>174</v>
      </c>
      <c r="C132" s="71" t="s">
        <v>142</v>
      </c>
      <c r="D132" s="63">
        <f>(1-$C$74)*NPV($C$71,E129:AR129)</f>
        <v>7578191.6478258949</v>
      </c>
      <c r="E132" s="71"/>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s="66" customFormat="1" x14ac:dyDescent="0.2">
      <c r="B133" s="116" t="s">
        <v>175</v>
      </c>
      <c r="C133" s="122" t="s">
        <v>93</v>
      </c>
      <c r="D133" s="123">
        <f>$C$34*1000000</f>
        <v>375000000</v>
      </c>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row>
    <row r="134" spans="1:45" s="66" customFormat="1" x14ac:dyDescent="0.2">
      <c r="B134" s="117" t="s">
        <v>176</v>
      </c>
      <c r="C134" s="122"/>
      <c r="D134" s="124">
        <f>(1-$C$74)*$C$70*$C$73+$C$72*$C$71</f>
        <v>6.0000000000000005E-2</v>
      </c>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row>
    <row r="135" spans="1:45" s="66" customFormat="1" x14ac:dyDescent="0.2">
      <c r="B135" s="117" t="s">
        <v>177</v>
      </c>
      <c r="C135" s="122" t="s">
        <v>93</v>
      </c>
      <c r="D135" s="123">
        <f>$C$67*D133</f>
        <v>375000000</v>
      </c>
      <c r="F135" s="61"/>
      <c r="G135" s="61"/>
      <c r="H135" s="61"/>
      <c r="I135" s="61"/>
      <c r="J135" s="61"/>
      <c r="K135" s="61"/>
      <c r="L135" s="61"/>
      <c r="M135" s="61"/>
      <c r="N135" s="61"/>
      <c r="O135" s="61"/>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row>
    <row r="136" spans="1:45" s="66" customFormat="1" x14ac:dyDescent="0.2">
      <c r="B136" s="117" t="s">
        <v>178</v>
      </c>
      <c r="C136" s="122" t="s">
        <v>93</v>
      </c>
      <c r="D136" s="125">
        <f>IF($C$62="ja",IF($C$63*D135&gt;$C$64,$C$64,$C$63*D135),0)</f>
        <v>0</v>
      </c>
      <c r="F136" s="61"/>
      <c r="G136" s="73"/>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row>
    <row r="137" spans="1:45" s="66" customFormat="1" x14ac:dyDescent="0.2">
      <c r="B137" s="117" t="s">
        <v>179</v>
      </c>
      <c r="C137" s="122" t="s">
        <v>93</v>
      </c>
      <c r="D137" s="123">
        <f>(D136*$C$74)/(1+D134)</f>
        <v>0</v>
      </c>
      <c r="F137" s="61"/>
      <c r="G137" s="73"/>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row>
    <row r="138" spans="1:45" s="66" customFormat="1" x14ac:dyDescent="0.2">
      <c r="B138" s="117" t="s">
        <v>180</v>
      </c>
      <c r="C138" s="122" t="s">
        <v>93</v>
      </c>
      <c r="D138" s="123">
        <f>D133*$C$73-D137</f>
        <v>300000000</v>
      </c>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row>
    <row r="139" spans="1:45" s="66" customFormat="1" x14ac:dyDescent="0.2">
      <c r="B139" s="117" t="s">
        <v>181</v>
      </c>
      <c r="C139" s="122" t="s">
        <v>93</v>
      </c>
      <c r="D139" s="123">
        <f>$C$72*D133</f>
        <v>75000000</v>
      </c>
      <c r="F139" s="61"/>
      <c r="G139" s="74"/>
      <c r="H139" s="75"/>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row>
    <row r="140" spans="1:45" s="66" customFormat="1" x14ac:dyDescent="0.2">
      <c r="B140" s="120"/>
      <c r="C140" s="122"/>
      <c r="D140" s="12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row>
    <row r="141" spans="1:45" s="66" customFormat="1" x14ac:dyDescent="0.2">
      <c r="B141" s="121"/>
      <c r="C141" s="122"/>
      <c r="D141" s="12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row>
  </sheetData>
  <mergeCells count="3">
    <mergeCell ref="B29:B33"/>
    <mergeCell ref="B35:B39"/>
    <mergeCell ref="B90:AR90"/>
  </mergeCells>
  <dataValidations count="1">
    <dataValidation type="list" allowBlank="1" showInputMessage="1" showErrorMessage="1" sqref="C62 IY62 SU62 ACQ62 AMM62 AWI62 BGE62 BQA62 BZW62 CJS62 CTO62 DDK62 DNG62 DXC62 EGY62 EQU62 FAQ62 FKM62 FUI62 GEE62 GOA62 GXW62 HHS62 HRO62 IBK62 ILG62 IVC62 JEY62 JOU62 JYQ62 KIM62 KSI62 LCE62 LMA62 LVW62 MFS62 MPO62 MZK62 NJG62 NTC62 OCY62 OMU62 OWQ62 PGM62 PQI62 QAE62 QKA62 QTW62 RDS62 RNO62 RXK62 SHG62 SRC62 TAY62 TKU62 TUQ62 UEM62 UOI62 UYE62 VIA62 VRW62 WBS62 WLO62 WVK62 C65598 IY65598 SU65598 ACQ65598 AMM65598 AWI65598 BGE65598 BQA65598 BZW65598 CJS65598 CTO65598 DDK65598 DNG65598 DXC65598 EGY65598 EQU65598 FAQ65598 FKM65598 FUI65598 GEE65598 GOA65598 GXW65598 HHS65598 HRO65598 IBK65598 ILG65598 IVC65598 JEY65598 JOU65598 JYQ65598 KIM65598 KSI65598 LCE65598 LMA65598 LVW65598 MFS65598 MPO65598 MZK65598 NJG65598 NTC65598 OCY65598 OMU65598 OWQ65598 PGM65598 PQI65598 QAE65598 QKA65598 QTW65598 RDS65598 RNO65598 RXK65598 SHG65598 SRC65598 TAY65598 TKU65598 TUQ65598 UEM65598 UOI65598 UYE65598 VIA65598 VRW65598 WBS65598 WLO65598 WVK65598 C131134 IY131134 SU131134 ACQ131134 AMM131134 AWI131134 BGE131134 BQA131134 BZW131134 CJS131134 CTO131134 DDK131134 DNG131134 DXC131134 EGY131134 EQU131134 FAQ131134 FKM131134 FUI131134 GEE131134 GOA131134 GXW131134 HHS131134 HRO131134 IBK131134 ILG131134 IVC131134 JEY131134 JOU131134 JYQ131134 KIM131134 KSI131134 LCE131134 LMA131134 LVW131134 MFS131134 MPO131134 MZK131134 NJG131134 NTC131134 OCY131134 OMU131134 OWQ131134 PGM131134 PQI131134 QAE131134 QKA131134 QTW131134 RDS131134 RNO131134 RXK131134 SHG131134 SRC131134 TAY131134 TKU131134 TUQ131134 UEM131134 UOI131134 UYE131134 VIA131134 VRW131134 WBS131134 WLO131134 WVK131134 C196670 IY196670 SU196670 ACQ196670 AMM196670 AWI196670 BGE196670 BQA196670 BZW196670 CJS196670 CTO196670 DDK196670 DNG196670 DXC196670 EGY196670 EQU196670 FAQ196670 FKM196670 FUI196670 GEE196670 GOA196670 GXW196670 HHS196670 HRO196670 IBK196670 ILG196670 IVC196670 JEY196670 JOU196670 JYQ196670 KIM196670 KSI196670 LCE196670 LMA196670 LVW196670 MFS196670 MPO196670 MZK196670 NJG196670 NTC196670 OCY196670 OMU196670 OWQ196670 PGM196670 PQI196670 QAE196670 QKA196670 QTW196670 RDS196670 RNO196670 RXK196670 SHG196670 SRC196670 TAY196670 TKU196670 TUQ196670 UEM196670 UOI196670 UYE196670 VIA196670 VRW196670 WBS196670 WLO196670 WVK196670 C262206 IY262206 SU262206 ACQ262206 AMM262206 AWI262206 BGE262206 BQA262206 BZW262206 CJS262206 CTO262206 DDK262206 DNG262206 DXC262206 EGY262206 EQU262206 FAQ262206 FKM262206 FUI262206 GEE262206 GOA262206 GXW262206 HHS262206 HRO262206 IBK262206 ILG262206 IVC262206 JEY262206 JOU262206 JYQ262206 KIM262206 KSI262206 LCE262206 LMA262206 LVW262206 MFS262206 MPO262206 MZK262206 NJG262206 NTC262206 OCY262206 OMU262206 OWQ262206 PGM262206 PQI262206 QAE262206 QKA262206 QTW262206 RDS262206 RNO262206 RXK262206 SHG262206 SRC262206 TAY262206 TKU262206 TUQ262206 UEM262206 UOI262206 UYE262206 VIA262206 VRW262206 WBS262206 WLO262206 WVK262206 C327742 IY327742 SU327742 ACQ327742 AMM327742 AWI327742 BGE327742 BQA327742 BZW327742 CJS327742 CTO327742 DDK327742 DNG327742 DXC327742 EGY327742 EQU327742 FAQ327742 FKM327742 FUI327742 GEE327742 GOA327742 GXW327742 HHS327742 HRO327742 IBK327742 ILG327742 IVC327742 JEY327742 JOU327742 JYQ327742 KIM327742 KSI327742 LCE327742 LMA327742 LVW327742 MFS327742 MPO327742 MZK327742 NJG327742 NTC327742 OCY327742 OMU327742 OWQ327742 PGM327742 PQI327742 QAE327742 QKA327742 QTW327742 RDS327742 RNO327742 RXK327742 SHG327742 SRC327742 TAY327742 TKU327742 TUQ327742 UEM327742 UOI327742 UYE327742 VIA327742 VRW327742 WBS327742 WLO327742 WVK327742 C393278 IY393278 SU393278 ACQ393278 AMM393278 AWI393278 BGE393278 BQA393278 BZW393278 CJS393278 CTO393278 DDK393278 DNG393278 DXC393278 EGY393278 EQU393278 FAQ393278 FKM393278 FUI393278 GEE393278 GOA393278 GXW393278 HHS393278 HRO393278 IBK393278 ILG393278 IVC393278 JEY393278 JOU393278 JYQ393278 KIM393278 KSI393278 LCE393278 LMA393278 LVW393278 MFS393278 MPO393278 MZK393278 NJG393278 NTC393278 OCY393278 OMU393278 OWQ393278 PGM393278 PQI393278 QAE393278 QKA393278 QTW393278 RDS393278 RNO393278 RXK393278 SHG393278 SRC393278 TAY393278 TKU393278 TUQ393278 UEM393278 UOI393278 UYE393278 VIA393278 VRW393278 WBS393278 WLO393278 WVK393278 C458814 IY458814 SU458814 ACQ458814 AMM458814 AWI458814 BGE458814 BQA458814 BZW458814 CJS458814 CTO458814 DDK458814 DNG458814 DXC458814 EGY458814 EQU458814 FAQ458814 FKM458814 FUI458814 GEE458814 GOA458814 GXW458814 HHS458814 HRO458814 IBK458814 ILG458814 IVC458814 JEY458814 JOU458814 JYQ458814 KIM458814 KSI458814 LCE458814 LMA458814 LVW458814 MFS458814 MPO458814 MZK458814 NJG458814 NTC458814 OCY458814 OMU458814 OWQ458814 PGM458814 PQI458814 QAE458814 QKA458814 QTW458814 RDS458814 RNO458814 RXK458814 SHG458814 SRC458814 TAY458814 TKU458814 TUQ458814 UEM458814 UOI458814 UYE458814 VIA458814 VRW458814 WBS458814 WLO458814 WVK458814 C524350 IY524350 SU524350 ACQ524350 AMM524350 AWI524350 BGE524350 BQA524350 BZW524350 CJS524350 CTO524350 DDK524350 DNG524350 DXC524350 EGY524350 EQU524350 FAQ524350 FKM524350 FUI524350 GEE524350 GOA524350 GXW524350 HHS524350 HRO524350 IBK524350 ILG524350 IVC524350 JEY524350 JOU524350 JYQ524350 KIM524350 KSI524350 LCE524350 LMA524350 LVW524350 MFS524350 MPO524350 MZK524350 NJG524350 NTC524350 OCY524350 OMU524350 OWQ524350 PGM524350 PQI524350 QAE524350 QKA524350 QTW524350 RDS524350 RNO524350 RXK524350 SHG524350 SRC524350 TAY524350 TKU524350 TUQ524350 UEM524350 UOI524350 UYE524350 VIA524350 VRW524350 WBS524350 WLO524350 WVK524350 C589886 IY589886 SU589886 ACQ589886 AMM589886 AWI589886 BGE589886 BQA589886 BZW589886 CJS589886 CTO589886 DDK589886 DNG589886 DXC589886 EGY589886 EQU589886 FAQ589886 FKM589886 FUI589886 GEE589886 GOA589886 GXW589886 HHS589886 HRO589886 IBK589886 ILG589886 IVC589886 JEY589886 JOU589886 JYQ589886 KIM589886 KSI589886 LCE589886 LMA589886 LVW589886 MFS589886 MPO589886 MZK589886 NJG589886 NTC589886 OCY589886 OMU589886 OWQ589886 PGM589886 PQI589886 QAE589886 QKA589886 QTW589886 RDS589886 RNO589886 RXK589886 SHG589886 SRC589886 TAY589886 TKU589886 TUQ589886 UEM589886 UOI589886 UYE589886 VIA589886 VRW589886 WBS589886 WLO589886 WVK589886 C655422 IY655422 SU655422 ACQ655422 AMM655422 AWI655422 BGE655422 BQA655422 BZW655422 CJS655422 CTO655422 DDK655422 DNG655422 DXC655422 EGY655422 EQU655422 FAQ655422 FKM655422 FUI655422 GEE655422 GOA655422 GXW655422 HHS655422 HRO655422 IBK655422 ILG655422 IVC655422 JEY655422 JOU655422 JYQ655422 KIM655422 KSI655422 LCE655422 LMA655422 LVW655422 MFS655422 MPO655422 MZK655422 NJG655422 NTC655422 OCY655422 OMU655422 OWQ655422 PGM655422 PQI655422 QAE655422 QKA655422 QTW655422 RDS655422 RNO655422 RXK655422 SHG655422 SRC655422 TAY655422 TKU655422 TUQ655422 UEM655422 UOI655422 UYE655422 VIA655422 VRW655422 WBS655422 WLO655422 WVK655422 C720958 IY720958 SU720958 ACQ720958 AMM720958 AWI720958 BGE720958 BQA720958 BZW720958 CJS720958 CTO720958 DDK720958 DNG720958 DXC720958 EGY720958 EQU720958 FAQ720958 FKM720958 FUI720958 GEE720958 GOA720958 GXW720958 HHS720958 HRO720958 IBK720958 ILG720958 IVC720958 JEY720958 JOU720958 JYQ720958 KIM720958 KSI720958 LCE720958 LMA720958 LVW720958 MFS720958 MPO720958 MZK720958 NJG720958 NTC720958 OCY720958 OMU720958 OWQ720958 PGM720958 PQI720958 QAE720958 QKA720958 QTW720958 RDS720958 RNO720958 RXK720958 SHG720958 SRC720958 TAY720958 TKU720958 TUQ720958 UEM720958 UOI720958 UYE720958 VIA720958 VRW720958 WBS720958 WLO720958 WVK720958 C786494 IY786494 SU786494 ACQ786494 AMM786494 AWI786494 BGE786494 BQA786494 BZW786494 CJS786494 CTO786494 DDK786494 DNG786494 DXC786494 EGY786494 EQU786494 FAQ786494 FKM786494 FUI786494 GEE786494 GOA786494 GXW786494 HHS786494 HRO786494 IBK786494 ILG786494 IVC786494 JEY786494 JOU786494 JYQ786494 KIM786494 KSI786494 LCE786494 LMA786494 LVW786494 MFS786494 MPO786494 MZK786494 NJG786494 NTC786494 OCY786494 OMU786494 OWQ786494 PGM786494 PQI786494 QAE786494 QKA786494 QTW786494 RDS786494 RNO786494 RXK786494 SHG786494 SRC786494 TAY786494 TKU786494 TUQ786494 UEM786494 UOI786494 UYE786494 VIA786494 VRW786494 WBS786494 WLO786494 WVK786494 C852030 IY852030 SU852030 ACQ852030 AMM852030 AWI852030 BGE852030 BQA852030 BZW852030 CJS852030 CTO852030 DDK852030 DNG852030 DXC852030 EGY852030 EQU852030 FAQ852030 FKM852030 FUI852030 GEE852030 GOA852030 GXW852030 HHS852030 HRO852030 IBK852030 ILG852030 IVC852030 JEY852030 JOU852030 JYQ852030 KIM852030 KSI852030 LCE852030 LMA852030 LVW852030 MFS852030 MPO852030 MZK852030 NJG852030 NTC852030 OCY852030 OMU852030 OWQ852030 PGM852030 PQI852030 QAE852030 QKA852030 QTW852030 RDS852030 RNO852030 RXK852030 SHG852030 SRC852030 TAY852030 TKU852030 TUQ852030 UEM852030 UOI852030 UYE852030 VIA852030 VRW852030 WBS852030 WLO852030 WVK852030 C917566 IY917566 SU917566 ACQ917566 AMM917566 AWI917566 BGE917566 BQA917566 BZW917566 CJS917566 CTO917566 DDK917566 DNG917566 DXC917566 EGY917566 EQU917566 FAQ917566 FKM917566 FUI917566 GEE917566 GOA917566 GXW917566 HHS917566 HRO917566 IBK917566 ILG917566 IVC917566 JEY917566 JOU917566 JYQ917566 KIM917566 KSI917566 LCE917566 LMA917566 LVW917566 MFS917566 MPO917566 MZK917566 NJG917566 NTC917566 OCY917566 OMU917566 OWQ917566 PGM917566 PQI917566 QAE917566 QKA917566 QTW917566 RDS917566 RNO917566 RXK917566 SHG917566 SRC917566 TAY917566 TKU917566 TUQ917566 UEM917566 UOI917566 UYE917566 VIA917566 VRW917566 WBS917566 WLO917566 WVK917566 C983102 IY983102 SU983102 ACQ983102 AMM983102 AWI983102 BGE983102 BQA983102 BZW983102 CJS983102 CTO983102 DDK983102 DNG983102 DXC983102 EGY983102 EQU983102 FAQ983102 FKM983102 FUI983102 GEE983102 GOA983102 GXW983102 HHS983102 HRO983102 IBK983102 ILG983102 IVC983102 JEY983102 JOU983102 JYQ983102 KIM983102 KSI983102 LCE983102 LMA983102 LVW983102 MFS983102 MPO983102 MZK983102 NJG983102 NTC983102 OCY983102 OMU983102 OWQ983102 PGM983102 PQI983102 QAE983102 QKA983102 QTW983102 RDS983102 RNO983102 RXK983102 SHG983102 SRC983102 TAY983102 TKU983102 TUQ983102 UEM983102 UOI983102 UYE983102 VIA983102 VRW983102 WBS983102 WLO983102 WVK983102">
      <formula1>"ja,nee"</formula1>
    </dataValidation>
  </dataValidations>
  <pageMargins left="0.75" right="0.75" top="1" bottom="1" header="0.5" footer="0.5"/>
  <pageSetup paperSize="9" scale="85" orientation="landscape" r:id="rId1"/>
  <headerFooter alignWithMargins="0">
    <oddFooter>&amp;L&amp;D&amp;RVersie  2003.1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Colofon</vt:lpstr>
      <vt:lpstr>Tabellen</vt:lpstr>
      <vt:lpstr> 1</vt:lpstr>
      <vt:lpstr> 2</vt:lpstr>
      <vt:lpstr> 3</vt:lpstr>
      <vt:lpstr> 4</vt:lpstr>
      <vt:lpstr> 5</vt:lpstr>
      <vt:lpstr> 6</vt:lpstr>
      <vt:lpstr> 7</vt:lpstr>
      <vt:lpstr> 8</vt:lpstr>
      <vt:lpstr> 9</vt:lpstr>
      <vt:lpstr> 10</vt:lpstr>
      <vt:lpstr> 11</vt:lpstr>
      <vt:lpstr> 12</vt:lpstr>
      <vt:lpstr> 13</vt:lpstr>
      <vt:lpstr> 15</vt:lpstr>
      <vt:lpstr> 16</vt:lpstr>
      <vt:lpstr> 19</vt:lpstr>
      <vt:lpstr> 20</vt:lpstr>
      <vt:lpstr> 21</vt:lpstr>
      <vt:lpstr> 24</vt:lpstr>
      <vt:lpstr> 27</vt:lpstr>
      <vt:lpstr> 28</vt:lpstr>
      <vt:lpstr> 29</vt:lpstr>
      <vt:lpstr> 32</vt:lpstr>
      <vt:lpstr> 33</vt:lpstr>
      <vt:lpstr> 34</vt:lpstr>
      <vt:lpstr> 35</vt:lpstr>
      <vt:lpstr> 36</vt:lpstr>
      <vt:lpstr> 37</vt:lpstr>
      <vt:lpstr> 38</vt:lpstr>
      <vt:lpstr> 39</vt:lpstr>
      <vt:lpstr> 40</vt:lpstr>
      <vt:lpstr> 41</vt:lpstr>
      <vt:lpstr> 43</vt:lpstr>
      <vt:lpstr> 44</vt:lpstr>
      <vt:lpstr> 45</vt:lpstr>
      <vt:lpstr> 46</vt:lpstr>
      <vt:lpstr> 47</vt:lpstr>
      <vt:lpstr> 48</vt:lpstr>
      <vt:lpstr> 49</vt:lpstr>
      <vt:lpstr> 50</vt:lpstr>
      <vt:lpstr> 51</vt:lpstr>
      <vt:lpstr> 52</vt:lpstr>
      <vt:lpstr> 53</vt:lpstr>
      <vt:lpstr> 55</vt:lpstr>
      <vt:lpstr> 56</vt:lpstr>
      <vt:lpstr> 57</vt:lpstr>
      <vt:lpstr> 58</vt:lpstr>
    </vt:vector>
  </TitlesOfParts>
  <Company>ECN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Lensink, S.M. (Sander)</dc:creator>
  <cp:lastModifiedBy>Stutvoet - Mulder,mw K. (Kim)</cp:lastModifiedBy>
  <cp:lastPrinted>2013-08-28T10:18:57Z</cp:lastPrinted>
  <dcterms:created xsi:type="dcterms:W3CDTF">2013-05-05T14:31:28Z</dcterms:created>
  <dcterms:modified xsi:type="dcterms:W3CDTF">2013-11-07T16:17:15Z</dcterms:modified>
</cp:coreProperties>
</file>